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в ВМХ\"/>
    </mc:Choice>
  </mc:AlternateContent>
  <xr:revisionPtr revIDLastSave="0" documentId="13_ncr:1_{AE42F120-8288-4694-82EF-F492C9CB15A9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Итог прот ВМХ фристайл парк" sheetId="122" r:id="rId1"/>
  </sheets>
  <definedNames>
    <definedName name="_xlnm.Print_Titles" localSheetId="0">'Итог прот ВМХ фристайл парк'!$21:$21</definedName>
    <definedName name="_xlnm.Print_Area" localSheetId="0">'Итог прот ВМХ фристайл парк'!$A$1:$O$58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2" i="122" l="1"/>
  <c r="H52" i="122"/>
  <c r="E52" i="122"/>
  <c r="A52" i="122"/>
  <c r="M24" i="122"/>
  <c r="M25" i="122"/>
  <c r="M26" i="122"/>
  <c r="M27" i="122"/>
  <c r="M28" i="122"/>
  <c r="M29" i="122"/>
  <c r="M30" i="122"/>
  <c r="M23" i="122"/>
  <c r="A58" i="122" l="1"/>
  <c r="I47" i="122" s="1"/>
  <c r="I48" i="122" l="1"/>
  <c r="I50" i="122"/>
  <c r="I49" i="122"/>
  <c r="I46" i="122" l="1"/>
  <c r="I45" i="122" s="1"/>
  <c r="M58" i="122"/>
  <c r="O44" i="122"/>
  <c r="O49" i="122" l="1"/>
  <c r="O48" i="122"/>
  <c r="O47" i="122"/>
  <c r="O46" i="122"/>
  <c r="H58" i="122" l="1"/>
  <c r="E58" i="122"/>
  <c r="O50" i="122"/>
  <c r="O45" i="122"/>
</calcChain>
</file>

<file path=xl/sharedStrings.xml><?xml version="1.0" encoding="utf-8"?>
<sst xmlns="http://schemas.openxmlformats.org/spreadsheetml/2006/main" count="149" uniqueCount="106">
  <si>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</si>
  <si>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</si>
  <si>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</si>
  <si>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</si>
  <si>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</si>
  <si>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</si>
  <si>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</si>
  <si>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</si>
  <si>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</si>
  <si>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</si>
  <si>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</si>
  <si>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</si>
  <si>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</si>
  <si>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</si>
  <si>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</si>
  <si>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</si>
  <si>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</si>
  <si>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МС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</si>
  <si>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</si>
  <si>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</si>
  <si>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</si>
  <si>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</si>
  <si>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</si>
  <si>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</si>
  <si>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</si>
  <si>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</si>
  <si>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</si>
  <si>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</si>
  <si>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</si>
  <si>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</si>
  <si>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ИТОГОВЫЙ ПРОТОКОЛ</t>
  </si>
  <si>
    <t>ВЫПОЛНЕНИЕ НТУ ЕВСК</t>
  </si>
  <si>
    <t>ВСЕРОССИЙСКИЕ СОРЕВНОВАНИЯ</t>
  </si>
  <si>
    <t/>
  </si>
  <si>
    <t>Министерство по физической культуре, спорту и молодежной политике Удмуртской Республики</t>
  </si>
  <si>
    <t>Федерация велосипедного спорта Удмуртской Республики</t>
  </si>
  <si>
    <t>ВЕДЕРНИКОВ М.Г. (ВК, г. ИЖЕВСК)</t>
  </si>
  <si>
    <t>САДРОВ Е.В. (1К, г. ИЖЕВСК)</t>
  </si>
  <si>
    <t>Москва</t>
  </si>
  <si>
    <t>3 СР</t>
  </si>
  <si>
    <t>2 СР</t>
  </si>
  <si>
    <t>ФСО</t>
  </si>
  <si>
    <t>НАЗВАНИЕ ТРАССЫ / РЕГ.НОМЕР: Сети-Парк</t>
  </si>
  <si>
    <t>Республика Мордовия</t>
  </si>
  <si>
    <t>Санкт-Петербург</t>
  </si>
  <si>
    <t>Температура: +16+17</t>
  </si>
  <si>
    <t>Влажность: 72%</t>
  </si>
  <si>
    <t>Осадки: н. дождь</t>
  </si>
  <si>
    <t>Ветер: 3,0 км/ч (ю)</t>
  </si>
  <si>
    <t>ВЫСОТА СТАРТОВОЙ ГОРЫ (HD)(м):</t>
  </si>
  <si>
    <t>Удмуртская Республика</t>
  </si>
  <si>
    <t>Пензенская область</t>
  </si>
  <si>
    <t>Краснодарский край</t>
  </si>
  <si>
    <t>Республика Татарстан</t>
  </si>
  <si>
    <t>Московская область</t>
  </si>
  <si>
    <t>Ростовская область</t>
  </si>
  <si>
    <t>Челябинская область</t>
  </si>
  <si>
    <t>Свердловская область</t>
  </si>
  <si>
    <t>Квалификация</t>
  </si>
  <si>
    <t>ВМХ - фристайл - парк ( или парк - смешанный )</t>
  </si>
  <si>
    <t>№ ВРВС: 008006162Я</t>
  </si>
  <si>
    <t>ЛЮБИМОВА Валерия</t>
  </si>
  <si>
    <t>МАЛЫШЕВА Елена</t>
  </si>
  <si>
    <t>СИГАРЕВА Мария</t>
  </si>
  <si>
    <t>ЧЕРНЯВСКАЯ Софья</t>
  </si>
  <si>
    <t>ЕМЕЛЬЯНОВА Арина</t>
  </si>
  <si>
    <t>ВАСЬКОВА Виктория</t>
  </si>
  <si>
    <t>ВАСИЛЬЕВА Алена</t>
  </si>
  <si>
    <t>ОЛЕНЬКОВА Анастасия</t>
  </si>
  <si>
    <t>ЯРУЛЛИНА Арина</t>
  </si>
  <si>
    <t>ВЫСОЦКАЯ Алина</t>
  </si>
  <si>
    <t>МЕДВЕДЕВА Валерия</t>
  </si>
  <si>
    <t>ЛЕГОШИНА Мария</t>
  </si>
  <si>
    <t>БЕЛАВКИНА Юлия</t>
  </si>
  <si>
    <t>ЗАХАРИНА Анжелика</t>
  </si>
  <si>
    <t>ПИЩИКОВА Александра</t>
  </si>
  <si>
    <t>КАРАКУЛИНА Оксана</t>
  </si>
  <si>
    <t>ОНИПКО Полина</t>
  </si>
  <si>
    <t>МАРИ Светлана</t>
  </si>
  <si>
    <t>КАРАВАЕВА Алина</t>
  </si>
  <si>
    <t xml:space="preserve">ГБУ СШОР Нагорная" Москомспорта   </t>
  </si>
  <si>
    <t xml:space="preserve">ГБПОУ МО УОР №1   </t>
  </si>
  <si>
    <t xml:space="preserve">ГБУ СШОР №2 Калининского района </t>
  </si>
  <si>
    <t>ГАУ СО СШОР по велоспорту Велогор</t>
  </si>
  <si>
    <t>УОР Пензенской область</t>
  </si>
  <si>
    <t>ГБУ РМ СШОР ПО Велоспорту</t>
  </si>
  <si>
    <t>БУ УР ССШОР</t>
  </si>
  <si>
    <t>ГБУ СШОР Нагорная" Москомспорта</t>
  </si>
  <si>
    <t>СШ №6 Бригантина г. Зеленодольск</t>
  </si>
  <si>
    <t>СПБ ГБПОУ Олимпийские надежды</t>
  </si>
  <si>
    <t>СШ Энергия</t>
  </si>
  <si>
    <t>ГБУ РО СШОР №19</t>
  </si>
  <si>
    <t>ГБУ КК ЦОП по велосипедному спорту</t>
  </si>
  <si>
    <t>МБУ СШОР №2 г. Копейск</t>
  </si>
  <si>
    <t>Юниорки 17-18 лет</t>
  </si>
  <si>
    <t>1 попытка</t>
  </si>
  <si>
    <t>2 попытка</t>
  </si>
  <si>
    <t>КОНТРОЛЬНОЕ ВРЕМЯ (МИН):</t>
  </si>
  <si>
    <t>МЕСТО ПРОВЕДЕНИЯ: г. Ижевск</t>
  </si>
  <si>
    <t>НАЧАЛО ГОНКИ: 12ч 00м</t>
  </si>
  <si>
    <t>ОКОНЧАНИЕ ГОНКИ: 14ч 20м</t>
  </si>
  <si>
    <t>ДАТА ПРОВЕДЕНИЯ: 27 мая 2022 года</t>
  </si>
  <si>
    <t>БАЛЛЫ И МЕСТО В КВАЛИФИКАЦИИ</t>
  </si>
  <si>
    <t>БАЛЛЫ В ФИНАЛАХ</t>
  </si>
  <si>
    <t>ИТОГОВЫЕ БАЛЛЫ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</si>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</sst>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mm:ss.000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6" fillId="0" borderId="1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" fontId="6" fillId="0" borderId="0" xfId="2" applyNumberFormat="1" applyFont="1" applyAlignment="1">
      <alignment horizontal="center" vertical="center"/>
    </xf>
    <xf numFmtId="1" fontId="6" fillId="0" borderId="0" xfId="2" applyNumberFormat="1" applyFont="1" applyAlignment="1">
      <alignment vertical="center"/>
    </xf>
    <xf numFmtId="0" fontId="8" fillId="0" borderId="0" xfId="2" applyFont="1" applyAlignment="1">
      <alignment vertical="center"/>
    </xf>
    <xf numFmtId="46" fontId="8" fillId="3" borderId="0" xfId="3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2" fontId="6" fillId="0" borderId="0" xfId="2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3" fillId="0" borderId="0" xfId="8" applyFont="1" applyAlignment="1">
      <alignment vertical="center" wrapText="1"/>
    </xf>
    <xf numFmtId="0" fontId="11" fillId="0" borderId="0" xfId="2" applyFont="1" applyAlignment="1">
      <alignment horizontal="center" vertical="center" wrapText="1"/>
    </xf>
    <xf numFmtId="164" fontId="11" fillId="0" borderId="0" xfId="2" applyNumberFormat="1" applyFont="1" applyAlignment="1">
      <alignment horizontal="center" vertical="center" wrapText="1"/>
    </xf>
    <xf numFmtId="0" fontId="11" fillId="0" borderId="0" xfId="2" applyFont="1" applyAlignment="1">
      <alignment vertical="center" wrapText="1"/>
    </xf>
    <xf numFmtId="0" fontId="6" fillId="0" borderId="0" xfId="0" applyFont="1" applyAlignment="1">
      <alignment vertical="center"/>
    </xf>
    <xf numFmtId="49" fontId="10" fillId="0" borderId="0" xfId="2" applyNumberFormat="1" applyFont="1" applyAlignment="1">
      <alignment vertical="center"/>
    </xf>
    <xf numFmtId="49" fontId="10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5" fillId="0" borderId="0" xfId="0" applyFont="1" applyAlignment="1">
      <alignment vertical="center"/>
    </xf>
    <xf numFmtId="0" fontId="6" fillId="4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6" fillId="0" borderId="0" xfId="2" applyFont="1" applyAlignment="1">
      <alignment vertical="center"/>
    </xf>
    <xf numFmtId="0" fontId="17" fillId="0" borderId="0" xfId="0" applyFont="1"/>
    <xf numFmtId="0" fontId="19" fillId="0" borderId="0" xfId="2" applyFont="1" applyAlignment="1">
      <alignment vertical="center"/>
    </xf>
    <xf numFmtId="0" fontId="15" fillId="0" borderId="0" xfId="2" applyFont="1" applyAlignment="1">
      <alignment horizontal="left" vertical="center"/>
    </xf>
    <xf numFmtId="0" fontId="6" fillId="0" borderId="0" xfId="2" applyFont="1" applyAlignment="1">
      <alignment horizontal="right" vertical="center"/>
    </xf>
    <xf numFmtId="0" fontId="20" fillId="0" borderId="0" xfId="2" applyFont="1" applyAlignment="1">
      <alignment horizontal="left" vertical="center"/>
    </xf>
    <xf numFmtId="0" fontId="6" fillId="0" borderId="1" xfId="2" applyFont="1" applyBorder="1" applyAlignment="1">
      <alignment horizontal="right" vertical="center"/>
    </xf>
    <xf numFmtId="49" fontId="15" fillId="0" borderId="0" xfId="2" applyNumberFormat="1" applyFont="1" applyAlignment="1">
      <alignment horizontal="center" vertical="center"/>
    </xf>
    <xf numFmtId="49" fontId="15" fillId="0" borderId="0" xfId="2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9" fontId="15" fillId="0" borderId="0" xfId="2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16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8" fillId="2" borderId="0" xfId="3" applyFont="1" applyFill="1" applyAlignment="1">
      <alignment horizontal="center" vertical="center" wrapText="1"/>
    </xf>
    <xf numFmtId="46" fontId="8" fillId="2" borderId="0" xfId="3" applyNumberFormat="1" applyFont="1" applyFill="1" applyAlignment="1">
      <alignment horizontal="center" vertical="center" wrapText="1"/>
    </xf>
    <xf numFmtId="0" fontId="8" fillId="2" borderId="0" xfId="2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8" fillId="3" borderId="0" xfId="2" applyFont="1" applyFill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3">
    <dxf>
      <font>
        <color theme="0"/>
      </font>
    </dxf>
    <dxf>
      <font>
        <color theme="0" tint="-4.9989318521683403E-2"/>
      </font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28577</xdr:rowOff>
    </xdr:from>
    <xdr:to>
      <xdr:col>1</xdr:col>
      <xdr:colOff>421821</xdr:colOff>
      <xdr:row>2</xdr:row>
      <xdr:rowOff>217715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8577"/>
          <a:ext cx="751114" cy="760638"/>
        </a:xfrm>
        <a:prstGeom prst="rect">
          <a:avLst/>
        </a:prstGeom>
      </xdr:spPr>
    </xdr:pic>
    <xdr:clientData/>
  </xdr:twoCellAnchor>
  <xdr:twoCellAnchor editAs="oneCell">
    <xdr:from>
      <xdr:col>2</xdr:col>
      <xdr:colOff>14698</xdr:colOff>
      <xdr:row>0</xdr:row>
      <xdr:rowOff>72118</xdr:rowOff>
    </xdr:from>
    <xdr:to>
      <xdr:col>3</xdr:col>
      <xdr:colOff>176893</xdr:colOff>
      <xdr:row>2</xdr:row>
      <xdr:rowOff>258535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412" y="72118"/>
          <a:ext cx="978624" cy="757917"/>
        </a:xfrm>
        <a:prstGeom prst="rect">
          <a:avLst/>
        </a:prstGeom>
      </xdr:spPr>
    </xdr:pic>
    <xdr:clientData/>
  </xdr:twoCellAnchor>
  <xdr:twoCellAnchor editAs="oneCell">
    <xdr:from>
      <xdr:col>13</xdr:col>
      <xdr:colOff>353787</xdr:colOff>
      <xdr:row>0</xdr:row>
      <xdr:rowOff>95251</xdr:rowOff>
    </xdr:from>
    <xdr:to>
      <xdr:col>14</xdr:col>
      <xdr:colOff>721179</xdr:colOff>
      <xdr:row>3</xdr:row>
      <xdr:rowOff>95237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D174E424-16F7-487F-9E7D-4CD426A39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7537" y="95251"/>
          <a:ext cx="1279071" cy="857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R58"/>
  <sheetViews>
    <sheetView tabSelected="1" view="pageBreakPreview" zoomScaleNormal="100" zoomScaleSheetLayoutView="100" workbookViewId="0">
      <selection activeCell="I15" sqref="I15:O15"/>
    </sheetView>
  </sheetViews>
  <sheetFormatPr defaultColWidth="9.109375" defaultRowHeight="13.8" x14ac:dyDescent="0.25"/>
  <cols>
    <col min="1" max="1" width="7" style="2" customWidth="1"/>
    <col min="2" max="2" width="7.6640625" style="5" customWidth="1"/>
    <col min="3" max="3" width="12.109375" style="5" customWidth="1"/>
    <col min="4" max="4" width="21" style="2" bestFit="1" customWidth="1"/>
    <col min="5" max="5" width="11.88671875" style="2" customWidth="1"/>
    <col min="6" max="6" width="8.6640625" style="2" customWidth="1"/>
    <col min="7" max="7" width="21.5546875" style="2" customWidth="1"/>
    <col min="8" max="8" width="27" style="2" customWidth="1"/>
    <col min="9" max="9" width="7.5546875" style="2" customWidth="1"/>
    <col min="10" max="10" width="8.33203125" style="2" customWidth="1"/>
    <col min="11" max="11" width="10.6640625" style="2" customWidth="1"/>
    <col min="12" max="13" width="10.33203125" style="2" customWidth="1"/>
    <col min="14" max="14" width="13.6640625" style="2" customWidth="1"/>
    <col min="15" max="15" width="13.33203125" style="2" customWidth="1"/>
    <col min="16" max="16384" width="9.109375" style="2"/>
  </cols>
  <sheetData>
    <row r="1" spans="1:18" s="33" customFormat="1" ht="22.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8" s="33" customFormat="1" ht="22.5" customHeight="1" x14ac:dyDescent="0.25">
      <c r="A2" s="47" t="s">
        <v>34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8" s="33" customFormat="1" ht="22.5" customHeight="1" x14ac:dyDescent="0.25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8" s="33" customFormat="1" ht="22.5" customHeight="1" x14ac:dyDescent="0.25">
      <c r="A4" s="47" t="s">
        <v>35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8" s="33" customFormat="1" ht="6.7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R5" s="34"/>
    </row>
    <row r="6" spans="1:18" s="35" customFormat="1" ht="25.8" x14ac:dyDescent="0.25">
      <c r="A6" s="48" t="s">
        <v>32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8" s="33" customFormat="1" ht="18" customHeight="1" x14ac:dyDescent="0.25">
      <c r="A7" s="45" t="s">
        <v>12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18" s="33" customFormat="1" ht="6" customHeight="1" x14ac:dyDescent="0.25">
      <c r="A8" s="45" t="s">
        <v>33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8" s="33" customFormat="1" ht="18" customHeight="1" x14ac:dyDescent="0.25">
      <c r="A9" s="45" t="s">
        <v>30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8" s="33" customFormat="1" ht="18" customHeight="1" x14ac:dyDescent="0.25">
      <c r="A10" s="45" t="s">
        <v>59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8" s="33" customFormat="1" ht="19.5" customHeight="1" x14ac:dyDescent="0.25">
      <c r="A11" s="45" t="s">
        <v>94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8" s="33" customFormat="1" ht="7.5" customHeight="1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8" x14ac:dyDescent="0.25">
      <c r="A13" s="46" t="s">
        <v>98</v>
      </c>
      <c r="B13" s="46"/>
      <c r="C13" s="46"/>
      <c r="D13" s="46"/>
      <c r="H13" s="27" t="s">
        <v>99</v>
      </c>
      <c r="N13" s="37"/>
      <c r="O13" s="37" t="s">
        <v>60</v>
      </c>
    </row>
    <row r="14" spans="1:18" x14ac:dyDescent="0.25">
      <c r="A14" s="46" t="s">
        <v>101</v>
      </c>
      <c r="B14" s="46"/>
      <c r="C14" s="46"/>
      <c r="D14" s="46"/>
      <c r="H14" s="38" t="s">
        <v>100</v>
      </c>
      <c r="N14" s="37"/>
      <c r="O14" s="37" t="s">
        <v>105</v>
      </c>
    </row>
    <row r="15" spans="1:18" x14ac:dyDescent="0.25">
      <c r="A15" s="49" t="s">
        <v>7</v>
      </c>
      <c r="B15" s="49"/>
      <c r="C15" s="49"/>
      <c r="D15" s="49"/>
      <c r="E15" s="49"/>
      <c r="F15" s="49"/>
      <c r="G15" s="49"/>
      <c r="H15" s="56"/>
      <c r="I15" s="49" t="s">
        <v>1</v>
      </c>
      <c r="J15" s="49"/>
      <c r="K15" s="49"/>
      <c r="L15" s="49"/>
      <c r="M15" s="49"/>
      <c r="N15" s="49"/>
      <c r="O15" s="49"/>
    </row>
    <row r="16" spans="1:18" x14ac:dyDescent="0.25">
      <c r="A16" s="2" t="s">
        <v>13</v>
      </c>
      <c r="G16" s="37" t="s">
        <v>33</v>
      </c>
      <c r="H16" s="39"/>
      <c r="I16" s="46" t="s">
        <v>42</v>
      </c>
      <c r="J16" s="46"/>
      <c r="K16" s="46"/>
      <c r="L16" s="46"/>
      <c r="M16" s="46"/>
      <c r="N16" s="46"/>
      <c r="O16" s="46"/>
    </row>
    <row r="17" spans="1:15" x14ac:dyDescent="0.25">
      <c r="A17" s="2" t="s">
        <v>14</v>
      </c>
      <c r="D17" s="37"/>
      <c r="H17" s="39" t="s">
        <v>36</v>
      </c>
      <c r="I17" s="2" t="s">
        <v>49</v>
      </c>
      <c r="O17" s="31">
        <v>1</v>
      </c>
    </row>
    <row r="18" spans="1:15" x14ac:dyDescent="0.25">
      <c r="A18" s="24" t="s">
        <v>15</v>
      </c>
      <c r="D18" s="37"/>
      <c r="H18" s="39" t="s">
        <v>37</v>
      </c>
      <c r="I18" s="2" t="s">
        <v>97</v>
      </c>
      <c r="O18" s="31">
        <v>3</v>
      </c>
    </row>
    <row r="19" spans="1:15" x14ac:dyDescent="0.25">
      <c r="H19" s="39"/>
      <c r="I19" s="27"/>
      <c r="J19" s="27"/>
      <c r="K19" s="27"/>
      <c r="L19" s="27"/>
      <c r="M19" s="6"/>
      <c r="N19" s="7"/>
      <c r="O19" s="6"/>
    </row>
    <row r="20" spans="1:15" ht="7.5" customHeight="1" x14ac:dyDescent="0.25">
      <c r="H20" s="1"/>
    </row>
    <row r="21" spans="1:15" s="8" customFormat="1" ht="16.5" customHeight="1" x14ac:dyDescent="0.25">
      <c r="A21" s="55" t="s">
        <v>5</v>
      </c>
      <c r="B21" s="51" t="s">
        <v>9</v>
      </c>
      <c r="C21" s="51" t="s">
        <v>29</v>
      </c>
      <c r="D21" s="51" t="s">
        <v>2</v>
      </c>
      <c r="E21" s="51" t="s">
        <v>27</v>
      </c>
      <c r="F21" s="51" t="s">
        <v>6</v>
      </c>
      <c r="G21" s="51" t="s">
        <v>10</v>
      </c>
      <c r="H21" s="51" t="s">
        <v>41</v>
      </c>
      <c r="I21" s="52" t="s">
        <v>102</v>
      </c>
      <c r="J21" s="52"/>
      <c r="K21" s="57" t="s">
        <v>103</v>
      </c>
      <c r="L21" s="57"/>
      <c r="M21" s="52" t="s">
        <v>104</v>
      </c>
      <c r="N21" s="53" t="s">
        <v>31</v>
      </c>
      <c r="O21" s="53" t="s">
        <v>11</v>
      </c>
    </row>
    <row r="22" spans="1:15" s="8" customFormat="1" ht="16.5" customHeight="1" x14ac:dyDescent="0.25">
      <c r="A22" s="55"/>
      <c r="B22" s="51"/>
      <c r="C22" s="51"/>
      <c r="D22" s="51"/>
      <c r="E22" s="51"/>
      <c r="F22" s="51"/>
      <c r="G22" s="51"/>
      <c r="H22" s="51"/>
      <c r="I22" s="52"/>
      <c r="J22" s="52"/>
      <c r="K22" s="9" t="s">
        <v>95</v>
      </c>
      <c r="L22" s="9" t="s">
        <v>96</v>
      </c>
      <c r="M22" s="52"/>
      <c r="N22" s="53"/>
      <c r="O22" s="53"/>
    </row>
    <row r="23" spans="1:15" ht="27" customHeight="1" x14ac:dyDescent="0.25">
      <c r="A23" s="4">
        <v>1</v>
      </c>
      <c r="C23" s="4">
        <v>10096800627</v>
      </c>
      <c r="D23" s="10" t="s">
        <v>61</v>
      </c>
      <c r="E23" s="11"/>
      <c r="F23" s="4" t="s">
        <v>40</v>
      </c>
      <c r="G23" s="4" t="s">
        <v>38</v>
      </c>
      <c r="H23" s="12" t="s">
        <v>80</v>
      </c>
      <c r="I23" s="13">
        <v>98</v>
      </c>
      <c r="J23" s="5">
        <v>1</v>
      </c>
      <c r="K23" s="13">
        <v>57.66</v>
      </c>
      <c r="L23" s="13">
        <v>36</v>
      </c>
      <c r="M23" s="13">
        <f>MAX(K23:L23)</f>
        <v>57.66</v>
      </c>
      <c r="N23" s="4"/>
      <c r="O23" s="14"/>
    </row>
    <row r="24" spans="1:15" ht="27" customHeight="1" x14ac:dyDescent="0.25">
      <c r="A24" s="4">
        <v>2</v>
      </c>
      <c r="C24" s="4">
        <v>10066399413</v>
      </c>
      <c r="D24" s="10" t="s">
        <v>62</v>
      </c>
      <c r="E24" s="11"/>
      <c r="F24" s="4" t="s">
        <v>24</v>
      </c>
      <c r="G24" s="4" t="s">
        <v>54</v>
      </c>
      <c r="H24" s="12" t="s">
        <v>81</v>
      </c>
      <c r="I24" s="13">
        <v>54.66</v>
      </c>
      <c r="J24" s="5">
        <v>2</v>
      </c>
      <c r="K24" s="13">
        <v>41</v>
      </c>
      <c r="L24" s="13">
        <v>42.33</v>
      </c>
      <c r="M24" s="13">
        <f t="shared" ref="M24:M30" si="0">MAX(K24:L24)</f>
        <v>42.33</v>
      </c>
      <c r="N24" s="4"/>
      <c r="O24" s="14"/>
    </row>
    <row r="25" spans="1:15" ht="27" customHeight="1" x14ac:dyDescent="0.25">
      <c r="A25" s="4">
        <v>3</v>
      </c>
      <c r="C25" s="4">
        <v>10119582489</v>
      </c>
      <c r="D25" s="10" t="s">
        <v>63</v>
      </c>
      <c r="E25" s="11"/>
      <c r="F25" s="4" t="s">
        <v>24</v>
      </c>
      <c r="G25" s="4" t="s">
        <v>44</v>
      </c>
      <c r="H25" s="12" t="s">
        <v>82</v>
      </c>
      <c r="I25" s="13">
        <v>53</v>
      </c>
      <c r="J25" s="5">
        <v>3</v>
      </c>
      <c r="K25" s="13">
        <v>31.66</v>
      </c>
      <c r="L25" s="13">
        <v>34</v>
      </c>
      <c r="M25" s="13">
        <f t="shared" si="0"/>
        <v>34</v>
      </c>
      <c r="N25" s="4"/>
      <c r="O25" s="14"/>
    </row>
    <row r="26" spans="1:15" ht="27" customHeight="1" x14ac:dyDescent="0.25">
      <c r="A26" s="4">
        <v>4</v>
      </c>
      <c r="C26" s="4"/>
      <c r="D26" s="10" t="s">
        <v>64</v>
      </c>
      <c r="E26" s="11"/>
      <c r="F26" s="4" t="s">
        <v>40</v>
      </c>
      <c r="G26" s="15" t="s">
        <v>38</v>
      </c>
      <c r="H26" s="12" t="s">
        <v>87</v>
      </c>
      <c r="I26" s="13">
        <v>41.33</v>
      </c>
      <c r="J26" s="5">
        <v>4</v>
      </c>
      <c r="K26" s="13">
        <v>15.33</v>
      </c>
      <c r="L26" s="13">
        <v>29</v>
      </c>
      <c r="M26" s="13">
        <f t="shared" si="0"/>
        <v>29</v>
      </c>
      <c r="N26" s="4"/>
      <c r="O26" s="14"/>
    </row>
    <row r="27" spans="1:15" ht="27" customHeight="1" x14ac:dyDescent="0.25">
      <c r="A27" s="4">
        <v>5</v>
      </c>
      <c r="C27" s="4">
        <v>10119681715</v>
      </c>
      <c r="D27" s="10" t="s">
        <v>65</v>
      </c>
      <c r="E27" s="11"/>
      <c r="F27" s="4" t="s">
        <v>24</v>
      </c>
      <c r="G27" s="15" t="s">
        <v>53</v>
      </c>
      <c r="H27" s="12" t="s">
        <v>88</v>
      </c>
      <c r="I27" s="13">
        <v>22</v>
      </c>
      <c r="J27" s="5">
        <v>5</v>
      </c>
      <c r="K27" s="13">
        <v>14</v>
      </c>
      <c r="L27" s="13">
        <v>14</v>
      </c>
      <c r="M27" s="13">
        <f t="shared" si="0"/>
        <v>14</v>
      </c>
      <c r="N27" s="4"/>
      <c r="O27" s="14"/>
    </row>
    <row r="28" spans="1:15" ht="27" customHeight="1" x14ac:dyDescent="0.25">
      <c r="A28" s="4">
        <v>6</v>
      </c>
      <c r="C28" s="4">
        <v>10036032450</v>
      </c>
      <c r="D28" s="10" t="s">
        <v>66</v>
      </c>
      <c r="E28" s="11"/>
      <c r="F28" s="4" t="s">
        <v>24</v>
      </c>
      <c r="G28" s="15" t="s">
        <v>44</v>
      </c>
      <c r="H28" s="12" t="s">
        <v>89</v>
      </c>
      <c r="I28" s="13">
        <v>15.66</v>
      </c>
      <c r="J28" s="5">
        <v>6</v>
      </c>
      <c r="K28" s="16">
        <v>12</v>
      </c>
      <c r="L28" s="16">
        <v>13</v>
      </c>
      <c r="M28" s="13">
        <f t="shared" si="0"/>
        <v>13</v>
      </c>
      <c r="N28" s="4"/>
      <c r="O28" s="14"/>
    </row>
    <row r="29" spans="1:15" ht="27" customHeight="1" x14ac:dyDescent="0.25">
      <c r="A29" s="4">
        <v>7</v>
      </c>
      <c r="C29" s="4">
        <v>10077478025</v>
      </c>
      <c r="D29" s="10" t="s">
        <v>67</v>
      </c>
      <c r="E29" s="11"/>
      <c r="F29" s="4" t="s">
        <v>24</v>
      </c>
      <c r="G29" s="15" t="s">
        <v>57</v>
      </c>
      <c r="H29" s="12" t="s">
        <v>90</v>
      </c>
      <c r="I29" s="13">
        <v>14.33</v>
      </c>
      <c r="J29" s="5">
        <v>7</v>
      </c>
      <c r="K29" s="13">
        <v>10</v>
      </c>
      <c r="L29" s="13">
        <v>10</v>
      </c>
      <c r="M29" s="13">
        <f t="shared" si="0"/>
        <v>10</v>
      </c>
      <c r="N29" s="4"/>
      <c r="O29" s="14"/>
    </row>
    <row r="30" spans="1:15" ht="27" customHeight="1" x14ac:dyDescent="0.25">
      <c r="A30" s="4">
        <v>8</v>
      </c>
      <c r="C30" s="4">
        <v>10055578758</v>
      </c>
      <c r="D30" s="10" t="s">
        <v>68</v>
      </c>
      <c r="E30" s="11"/>
      <c r="F30" s="4" t="s">
        <v>26</v>
      </c>
      <c r="G30" s="15" t="s">
        <v>57</v>
      </c>
      <c r="H30" s="12" t="s">
        <v>83</v>
      </c>
      <c r="I30" s="13">
        <v>13.33</v>
      </c>
      <c r="J30" s="5">
        <v>8</v>
      </c>
      <c r="K30" s="13">
        <v>6.33</v>
      </c>
      <c r="L30" s="13">
        <v>6.33</v>
      </c>
      <c r="M30" s="13">
        <f t="shared" si="0"/>
        <v>6.33</v>
      </c>
      <c r="N30" s="4"/>
      <c r="O30" s="14"/>
    </row>
    <row r="31" spans="1:15" ht="27" customHeight="1" x14ac:dyDescent="0.25">
      <c r="A31" s="4">
        <v>9</v>
      </c>
      <c r="C31" s="4">
        <v>10036053971</v>
      </c>
      <c r="D31" s="10" t="s">
        <v>69</v>
      </c>
      <c r="E31" s="11"/>
      <c r="F31" s="4" t="s">
        <v>17</v>
      </c>
      <c r="G31" s="15" t="s">
        <v>53</v>
      </c>
      <c r="H31" s="12" t="s">
        <v>88</v>
      </c>
      <c r="I31" s="13">
        <v>13</v>
      </c>
      <c r="J31" s="5">
        <v>9</v>
      </c>
      <c r="K31" s="5"/>
      <c r="L31" s="5"/>
      <c r="M31" s="17"/>
      <c r="N31" s="4"/>
      <c r="O31" s="14" t="s">
        <v>58</v>
      </c>
    </row>
    <row r="32" spans="1:15" ht="27" customHeight="1" x14ac:dyDescent="0.25">
      <c r="A32" s="4">
        <v>10</v>
      </c>
      <c r="C32" s="4">
        <v>10105687241</v>
      </c>
      <c r="D32" s="10" t="s">
        <v>70</v>
      </c>
      <c r="E32" s="11"/>
      <c r="F32" s="4" t="s">
        <v>39</v>
      </c>
      <c r="G32" s="15" t="s">
        <v>55</v>
      </c>
      <c r="H32" s="12" t="s">
        <v>91</v>
      </c>
      <c r="I32" s="13">
        <v>10.66</v>
      </c>
      <c r="J32" s="5">
        <v>10</v>
      </c>
      <c r="K32" s="5"/>
      <c r="L32" s="5"/>
      <c r="M32" s="17"/>
      <c r="N32" s="4"/>
      <c r="O32" s="14" t="s">
        <v>58</v>
      </c>
    </row>
    <row r="33" spans="1:15" ht="27" customHeight="1" x14ac:dyDescent="0.25">
      <c r="A33" s="4">
        <v>11</v>
      </c>
      <c r="C33" s="4">
        <v>10091575155</v>
      </c>
      <c r="D33" s="10" t="s">
        <v>71</v>
      </c>
      <c r="E33" s="11"/>
      <c r="F33" s="4" t="s">
        <v>26</v>
      </c>
      <c r="G33" s="15" t="s">
        <v>52</v>
      </c>
      <c r="H33" s="12" t="s">
        <v>92</v>
      </c>
      <c r="I33" s="13">
        <v>10</v>
      </c>
      <c r="J33" s="5">
        <v>11</v>
      </c>
      <c r="K33" s="5"/>
      <c r="L33" s="5"/>
      <c r="M33" s="17"/>
      <c r="N33" s="4"/>
      <c r="O33" s="14" t="s">
        <v>58</v>
      </c>
    </row>
    <row r="34" spans="1:15" ht="27" customHeight="1" x14ac:dyDescent="0.25">
      <c r="A34" s="4">
        <v>12</v>
      </c>
      <c r="C34" s="4">
        <v>10064092328</v>
      </c>
      <c r="D34" s="10" t="s">
        <v>72</v>
      </c>
      <c r="E34" s="11"/>
      <c r="F34" s="4" t="s">
        <v>24</v>
      </c>
      <c r="G34" s="15" t="s">
        <v>50</v>
      </c>
      <c r="H34" s="12" t="s">
        <v>86</v>
      </c>
      <c r="I34" s="13">
        <v>9.33</v>
      </c>
      <c r="J34" s="5">
        <v>12</v>
      </c>
      <c r="K34" s="5"/>
      <c r="L34" s="5"/>
      <c r="M34" s="17"/>
      <c r="N34" s="4"/>
      <c r="O34" s="14" t="s">
        <v>58</v>
      </c>
    </row>
    <row r="35" spans="1:15" ht="27" customHeight="1" x14ac:dyDescent="0.25">
      <c r="A35" s="4">
        <v>13</v>
      </c>
      <c r="C35" s="4">
        <v>10036015373</v>
      </c>
      <c r="D35" s="10" t="s">
        <v>73</v>
      </c>
      <c r="E35" s="11"/>
      <c r="F35" s="4" t="s">
        <v>24</v>
      </c>
      <c r="G35" s="15" t="s">
        <v>51</v>
      </c>
      <c r="H35" s="12" t="s">
        <v>84</v>
      </c>
      <c r="I35" s="13">
        <v>7.66</v>
      </c>
      <c r="J35" s="5">
        <v>13</v>
      </c>
      <c r="K35" s="5"/>
      <c r="L35" s="5"/>
      <c r="M35" s="17"/>
      <c r="N35" s="4"/>
      <c r="O35" s="14" t="s">
        <v>58</v>
      </c>
    </row>
    <row r="36" spans="1:15" ht="27" customHeight="1" x14ac:dyDescent="0.25">
      <c r="A36" s="4">
        <v>14</v>
      </c>
      <c r="C36" s="4">
        <v>10092433506</v>
      </c>
      <c r="D36" s="10" t="s">
        <v>74</v>
      </c>
      <c r="E36" s="11"/>
      <c r="F36" s="4" t="s">
        <v>26</v>
      </c>
      <c r="G36" s="15" t="s">
        <v>56</v>
      </c>
      <c r="H36" s="12" t="s">
        <v>93</v>
      </c>
      <c r="I36" s="13">
        <v>6</v>
      </c>
      <c r="J36" s="5">
        <v>14</v>
      </c>
      <c r="K36" s="5"/>
      <c r="L36" s="5"/>
      <c r="M36" s="17"/>
      <c r="N36" s="4"/>
      <c r="O36" s="14" t="s">
        <v>58</v>
      </c>
    </row>
    <row r="37" spans="1:15" ht="27" customHeight="1" x14ac:dyDescent="0.25">
      <c r="A37" s="4">
        <v>15</v>
      </c>
      <c r="C37" s="4"/>
      <c r="D37" s="10" t="s">
        <v>75</v>
      </c>
      <c r="E37" s="11"/>
      <c r="F37" s="4" t="s">
        <v>39</v>
      </c>
      <c r="G37" s="15" t="s">
        <v>55</v>
      </c>
      <c r="H37" s="12" t="s">
        <v>91</v>
      </c>
      <c r="I37" s="13">
        <v>5.66</v>
      </c>
      <c r="J37" s="5">
        <v>15</v>
      </c>
      <c r="K37" s="5"/>
      <c r="L37" s="5"/>
      <c r="M37" s="17"/>
      <c r="N37" s="4"/>
      <c r="O37" s="14" t="s">
        <v>58</v>
      </c>
    </row>
    <row r="38" spans="1:15" ht="27" customHeight="1" x14ac:dyDescent="0.25">
      <c r="A38" s="4">
        <v>16</v>
      </c>
      <c r="C38" s="4">
        <v>10077688088</v>
      </c>
      <c r="D38" s="10" t="s">
        <v>76</v>
      </c>
      <c r="E38" s="11"/>
      <c r="F38" s="4" t="s">
        <v>24</v>
      </c>
      <c r="G38" s="15" t="s">
        <v>43</v>
      </c>
      <c r="H38" s="12" t="s">
        <v>85</v>
      </c>
      <c r="I38" s="13">
        <v>5</v>
      </c>
      <c r="J38" s="5">
        <v>16</v>
      </c>
      <c r="K38" s="5"/>
      <c r="L38" s="5"/>
      <c r="M38" s="17"/>
      <c r="N38" s="4"/>
      <c r="O38" s="14" t="s">
        <v>58</v>
      </c>
    </row>
    <row r="39" spans="1:15" ht="27" customHeight="1" x14ac:dyDescent="0.25">
      <c r="A39" s="4">
        <v>17</v>
      </c>
      <c r="C39" s="4">
        <v>10092258906</v>
      </c>
      <c r="D39" s="10" t="s">
        <v>77</v>
      </c>
      <c r="E39" s="11"/>
      <c r="F39" s="4" t="s">
        <v>24</v>
      </c>
      <c r="G39" s="15" t="s">
        <v>56</v>
      </c>
      <c r="H39" s="12" t="s">
        <v>93</v>
      </c>
      <c r="I39" s="13">
        <v>4</v>
      </c>
      <c r="J39" s="5">
        <v>17</v>
      </c>
      <c r="K39" s="5"/>
      <c r="L39" s="5"/>
      <c r="M39" s="17"/>
      <c r="N39" s="4"/>
      <c r="O39" s="14" t="s">
        <v>58</v>
      </c>
    </row>
    <row r="40" spans="1:15" ht="27" customHeight="1" x14ac:dyDescent="0.25">
      <c r="A40" s="4">
        <v>18</v>
      </c>
      <c r="C40" s="4">
        <v>10064125468</v>
      </c>
      <c r="D40" s="10" t="s">
        <v>78</v>
      </c>
      <c r="E40" s="11"/>
      <c r="F40" s="4" t="s">
        <v>24</v>
      </c>
      <c r="G40" s="15" t="s">
        <v>52</v>
      </c>
      <c r="H40" s="12" t="s">
        <v>92</v>
      </c>
      <c r="I40" s="13">
        <v>3</v>
      </c>
      <c r="J40" s="5">
        <v>18</v>
      </c>
      <c r="K40" s="5"/>
      <c r="L40" s="5"/>
      <c r="M40" s="17"/>
      <c r="N40" s="4"/>
      <c r="O40" s="14" t="s">
        <v>58</v>
      </c>
    </row>
    <row r="41" spans="1:15" ht="27" customHeight="1" x14ac:dyDescent="0.25">
      <c r="A41" s="4">
        <v>19</v>
      </c>
      <c r="C41" s="4"/>
      <c r="D41" s="10" t="s">
        <v>79</v>
      </c>
      <c r="E41" s="11"/>
      <c r="F41" s="4" t="s">
        <v>26</v>
      </c>
      <c r="G41" s="15" t="s">
        <v>50</v>
      </c>
      <c r="H41" s="12" t="s">
        <v>86</v>
      </c>
      <c r="I41" s="13">
        <v>2</v>
      </c>
      <c r="J41" s="5">
        <v>19</v>
      </c>
      <c r="K41" s="5"/>
      <c r="L41" s="5"/>
      <c r="M41" s="17"/>
      <c r="N41" s="4"/>
      <c r="O41" s="14" t="s">
        <v>58</v>
      </c>
    </row>
    <row r="42" spans="1:15" ht="7.5" customHeight="1" x14ac:dyDescent="0.3">
      <c r="A42" s="18"/>
      <c r="B42" s="19"/>
      <c r="C42" s="18"/>
      <c r="D42" s="20"/>
      <c r="E42" s="21"/>
      <c r="F42" s="22"/>
      <c r="G42" s="21"/>
      <c r="H42" s="21"/>
      <c r="I42" s="23"/>
      <c r="J42" s="23"/>
      <c r="K42" s="23"/>
      <c r="L42" s="23"/>
      <c r="M42" s="23"/>
      <c r="N42" s="23"/>
      <c r="O42" s="23"/>
    </row>
    <row r="43" spans="1:15" x14ac:dyDescent="0.25">
      <c r="A43" s="49" t="s">
        <v>3</v>
      </c>
      <c r="B43" s="49"/>
      <c r="C43" s="49"/>
      <c r="D43" s="49"/>
      <c r="E43" s="32"/>
      <c r="F43" s="32"/>
      <c r="G43" s="32"/>
      <c r="H43" s="49" t="s">
        <v>4</v>
      </c>
      <c r="I43" s="49"/>
      <c r="J43" s="49"/>
      <c r="K43" s="49"/>
      <c r="L43" s="49"/>
      <c r="M43" s="49"/>
      <c r="N43" s="49"/>
      <c r="O43" s="49"/>
    </row>
    <row r="44" spans="1:15" s="28" customFormat="1" ht="12" x14ac:dyDescent="0.25">
      <c r="A44" s="30" t="s">
        <v>45</v>
      </c>
      <c r="B44" s="29"/>
      <c r="C44" s="40"/>
      <c r="D44" s="29"/>
      <c r="E44" s="29"/>
      <c r="F44" s="29"/>
      <c r="H44" s="41" t="s">
        <v>25</v>
      </c>
      <c r="I44" s="29">
        <v>11</v>
      </c>
      <c r="J44" s="29"/>
      <c r="K44" s="29"/>
      <c r="L44" s="29"/>
      <c r="M44" s="29"/>
      <c r="N44" s="41" t="s">
        <v>23</v>
      </c>
      <c r="O44" s="42">
        <f>COUNTIF(F$21:F151,"ЗМС")</f>
        <v>0</v>
      </c>
    </row>
    <row r="45" spans="1:15" s="28" customFormat="1" ht="12" x14ac:dyDescent="0.25">
      <c r="A45" s="30" t="s">
        <v>46</v>
      </c>
      <c r="B45" s="29"/>
      <c r="C45" s="43"/>
      <c r="D45" s="29"/>
      <c r="E45" s="29"/>
      <c r="F45" s="29"/>
      <c r="H45" s="41" t="s">
        <v>18</v>
      </c>
      <c r="I45" s="44">
        <f>I46+I50</f>
        <v>20</v>
      </c>
      <c r="J45" s="44"/>
      <c r="K45" s="44"/>
      <c r="L45" s="44"/>
      <c r="M45" s="44"/>
      <c r="N45" s="41" t="s">
        <v>16</v>
      </c>
      <c r="O45" s="42">
        <f>COUNTIF(F$21:F151,"МСМК")</f>
        <v>0</v>
      </c>
    </row>
    <row r="46" spans="1:15" s="28" customFormat="1" ht="12" x14ac:dyDescent="0.25">
      <c r="A46" s="30" t="s">
        <v>47</v>
      </c>
      <c r="B46" s="29"/>
      <c r="C46" s="29"/>
      <c r="D46" s="29"/>
      <c r="E46" s="29"/>
      <c r="F46" s="29"/>
      <c r="H46" s="41" t="s">
        <v>19</v>
      </c>
      <c r="I46" s="44">
        <f>I47+I48+I49</f>
        <v>20</v>
      </c>
      <c r="J46" s="44"/>
      <c r="K46" s="44"/>
      <c r="L46" s="44"/>
      <c r="M46" s="44"/>
      <c r="N46" s="41" t="s">
        <v>17</v>
      </c>
      <c r="O46" s="42">
        <f>COUNTIF(F$21:F41,"МС")</f>
        <v>1</v>
      </c>
    </row>
    <row r="47" spans="1:15" s="28" customFormat="1" ht="12" x14ac:dyDescent="0.25">
      <c r="A47" s="30" t="s">
        <v>48</v>
      </c>
      <c r="B47" s="29"/>
      <c r="C47" s="29"/>
      <c r="D47" s="29"/>
      <c r="E47" s="29"/>
      <c r="F47" s="29"/>
      <c r="H47" s="41" t="s">
        <v>20</v>
      </c>
      <c r="I47" s="44">
        <f>COUNT(A10:A106)</f>
        <v>20</v>
      </c>
      <c r="J47" s="44"/>
      <c r="K47" s="44"/>
      <c r="L47" s="44"/>
      <c r="M47" s="44"/>
      <c r="N47" s="41" t="s">
        <v>24</v>
      </c>
      <c r="O47" s="42">
        <f>COUNTIF(F$20:F41,"КМС")</f>
        <v>10</v>
      </c>
    </row>
    <row r="48" spans="1:15" s="28" customFormat="1" ht="12" x14ac:dyDescent="0.25">
      <c r="A48" s="36"/>
      <c r="B48" s="29"/>
      <c r="C48" s="29"/>
      <c r="D48" s="29"/>
      <c r="H48" s="41" t="s">
        <v>21</v>
      </c>
      <c r="I48" s="44">
        <f>COUNTIF(A10:A105,"НФ")</f>
        <v>0</v>
      </c>
      <c r="J48" s="44"/>
      <c r="K48" s="44"/>
      <c r="L48" s="44"/>
      <c r="M48" s="44"/>
      <c r="N48" s="41" t="s">
        <v>26</v>
      </c>
      <c r="O48" s="42">
        <f>COUNTIF(F$23:F152,"1 СР")</f>
        <v>4</v>
      </c>
    </row>
    <row r="49" spans="1:15" s="28" customFormat="1" ht="12" x14ac:dyDescent="0.25">
      <c r="C49" s="29"/>
      <c r="D49" s="29"/>
      <c r="H49" s="41" t="s">
        <v>28</v>
      </c>
      <c r="I49" s="44">
        <f>COUNTIF(A10:A105,"ДСКВ")</f>
        <v>0</v>
      </c>
      <c r="J49" s="44"/>
      <c r="K49" s="44"/>
      <c r="L49" s="44"/>
      <c r="M49" s="44"/>
      <c r="N49" s="41" t="s">
        <v>40</v>
      </c>
      <c r="O49" s="42">
        <f>COUNTIF(F$23:F153,"2 СР")</f>
        <v>2</v>
      </c>
    </row>
    <row r="50" spans="1:15" s="28" customFormat="1" ht="12" x14ac:dyDescent="0.25">
      <c r="A50" s="29"/>
      <c r="B50" s="29"/>
      <c r="C50" s="29"/>
      <c r="D50" s="29"/>
      <c r="E50" s="29"/>
      <c r="F50" s="29"/>
      <c r="H50" s="41" t="s">
        <v>22</v>
      </c>
      <c r="I50" s="44">
        <f>COUNTIF(A10:A105,"НС")</f>
        <v>0</v>
      </c>
      <c r="J50" s="44"/>
      <c r="K50" s="44"/>
      <c r="L50" s="44"/>
      <c r="M50" s="44"/>
      <c r="N50" s="41" t="s">
        <v>39</v>
      </c>
      <c r="O50" s="42">
        <f>COUNTIF(F$23:F154,"3 СР")</f>
        <v>2</v>
      </c>
    </row>
    <row r="51" spans="1:15" ht="5.25" customHeight="1" x14ac:dyDescent="0.25">
      <c r="A51" s="3"/>
      <c r="B51" s="3"/>
      <c r="C51" s="3"/>
      <c r="D51" s="3"/>
      <c r="E51" s="3"/>
      <c r="F51" s="3"/>
      <c r="I51" s="26"/>
      <c r="J51" s="26"/>
      <c r="K51" s="26"/>
      <c r="L51" s="26"/>
      <c r="M51" s="26"/>
      <c r="N51" s="25"/>
      <c r="O51" s="25"/>
    </row>
    <row r="52" spans="1:15" x14ac:dyDescent="0.25">
      <c r="A52" s="49" t="str">
        <f>A16</f>
        <v>ТЕХНИЧЕСКИЙ ДЕЛЕГАТ ФВСР:</v>
      </c>
      <c r="B52" s="49"/>
      <c r="C52" s="49"/>
      <c r="D52" s="49"/>
      <c r="E52" s="49" t="str">
        <f>A17</f>
        <v>ГЛАВНЫЙ СУДЬЯ:</v>
      </c>
      <c r="F52" s="49"/>
      <c r="G52" s="49"/>
      <c r="H52" s="49" t="str">
        <f>A18</f>
        <v>ГЛАВНЫЙ СЕКРЕТАРЬ:</v>
      </c>
      <c r="I52" s="49"/>
      <c r="J52" s="49"/>
      <c r="K52" s="49"/>
      <c r="L52" s="49"/>
      <c r="M52" s="49">
        <f>A19</f>
        <v>0</v>
      </c>
      <c r="N52" s="49"/>
      <c r="O52" s="49"/>
    </row>
    <row r="53" spans="1:15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x14ac:dyDescent="0.25">
      <c r="A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x14ac:dyDescent="0.25">
      <c r="A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 x14ac:dyDescent="0.25">
      <c r="A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x14ac:dyDescent="0.25">
      <c r="A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s="28" customFormat="1" ht="12" x14ac:dyDescent="0.25">
      <c r="A58" s="54">
        <f>H16</f>
        <v>0</v>
      </c>
      <c r="B58" s="54"/>
      <c r="C58" s="54"/>
      <c r="D58" s="54"/>
      <c r="E58" s="54" t="str">
        <f>H17</f>
        <v>ВЕДЕРНИКОВ М.Г. (ВК, г. ИЖЕВСК)</v>
      </c>
      <c r="F58" s="54"/>
      <c r="G58" s="54"/>
      <c r="H58" s="54" t="str">
        <f>H18</f>
        <v>САДРОВ Е.В. (1К, г. ИЖЕВСК)</v>
      </c>
      <c r="I58" s="54"/>
      <c r="J58" s="54"/>
      <c r="K58" s="54"/>
      <c r="L58" s="54"/>
      <c r="M58" s="54">
        <f>H19</f>
        <v>0</v>
      </c>
      <c r="N58" s="54"/>
      <c r="O58" s="54"/>
    </row>
  </sheetData>
  <sortState xmlns:xlrd2="http://schemas.microsoft.com/office/spreadsheetml/2017/richdata2" ref="A22:R29">
    <sortCondition ref="A22:A29"/>
  </sortState>
  <mergeCells count="42">
    <mergeCell ref="M58:O58"/>
    <mergeCell ref="A21:A22"/>
    <mergeCell ref="H52:L52"/>
    <mergeCell ref="B21:B22"/>
    <mergeCell ref="A14:D14"/>
    <mergeCell ref="I16:O16"/>
    <mergeCell ref="A15:H15"/>
    <mergeCell ref="I15:O15"/>
    <mergeCell ref="H58:L58"/>
    <mergeCell ref="I21:J22"/>
    <mergeCell ref="K21:L21"/>
    <mergeCell ref="A58:D58"/>
    <mergeCell ref="E58:G58"/>
    <mergeCell ref="A43:D43"/>
    <mergeCell ref="H43:O43"/>
    <mergeCell ref="A52:D52"/>
    <mergeCell ref="E52:G52"/>
    <mergeCell ref="A53:E53"/>
    <mergeCell ref="F53:O53"/>
    <mergeCell ref="M52:O52"/>
    <mergeCell ref="H21:H22"/>
    <mergeCell ref="M21:M22"/>
    <mergeCell ref="N21:N22"/>
    <mergeCell ref="O21:O22"/>
    <mergeCell ref="C21:C22"/>
    <mergeCell ref="D21:D22"/>
    <mergeCell ref="E21:E22"/>
    <mergeCell ref="F21:F22"/>
    <mergeCell ref="G21:G22"/>
    <mergeCell ref="A12:O12"/>
    <mergeCell ref="A13:D13"/>
    <mergeCell ref="A1:O1"/>
    <mergeCell ref="A2:O2"/>
    <mergeCell ref="A3:O3"/>
    <mergeCell ref="A4:O4"/>
    <mergeCell ref="A6:O6"/>
    <mergeCell ref="A5:O5"/>
    <mergeCell ref="A7:O7"/>
    <mergeCell ref="A8:O8"/>
    <mergeCell ref="A9:O9"/>
    <mergeCell ref="A10:O10"/>
    <mergeCell ref="A11:O11"/>
  </mergeCells>
  <conditionalFormatting sqref="A52:XFD52">
    <cfRule type="cellIs" dxfId="2" priority="1" operator="equal">
      <formula>0</formula>
    </cfRule>
    <cfRule type="cellIs" dxfId="1" priority="2" operator="equal">
      <formula>0</formula>
    </cfRule>
  </conditionalFormatting>
  <conditionalFormatting sqref="A52:XFD58">
    <cfRule type="cellIs" dxfId="0" priority="3" operator="equal">
      <formula>0</formula>
    </cfRule>
  </conditionalFormatting>
  <printOptions horizontalCentered="1"/>
  <pageMargins left="0.19685039370078741" right="0.19685039370078741" top="0.59055118110236227" bottom="0.59055118110236227" header="0.15748031496062992" footer="0.11811023622047245"/>
  <pageSetup paperSize="256" scale="53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ignoredErrors>
    <ignoredError sqref="M23:M3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 прот ВМХ фристайл парк</vt:lpstr>
      <vt:lpstr>'Итог прот ВМХ фристайл парк'!Заголовки_для_печати</vt:lpstr>
      <vt:lpstr>'Итог прот ВМХ фристайл парк'!Область_печати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2021-12-27T09:05:51Z</cp:lastPrinted>
  <dcterms:created xsi:type="dcterms:W3CDTF">1996-10-08T23:32:33Z</dcterms:created>
  <dcterms:modified xsi:type="dcterms:W3CDTF">2024-01-09T08:39:44Z</dcterms:modified>
</cp:coreProperties>
</file>