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ogane\OneDrive\Рабочий стол\протоколы\протоколы\Формы протоколов МТБ\"/>
    </mc:Choice>
  </mc:AlternateContent>
  <xr:revisionPtr revIDLastSave="0" documentId="13_ncr:1_{21DBDB1C-0622-4DBA-840B-80D7BD0A5264}" xr6:coauthVersionLast="47" xr6:coauthVersionMax="47" xr10:uidLastSave="{00000000-0000-0000-0000-000000000000}"/>
  <bookViews>
    <workbookView xWindow="-120" yWindow="-120" windowWidth="20730" windowHeight="11040" tabRatio="787" xr2:uid="{00000000-000D-0000-FFFF-FFFF00000000}"/>
  </bookViews>
  <sheets>
    <sheet name="КР сумма этапов гонка с выб" sheetId="122" r:id="rId1"/>
  </sheets>
  <definedNames>
    <definedName name="_xlnm.Print_Titles" localSheetId="0">'КР сумма этапов гонка с выб'!$22:$22</definedName>
    <definedName name="_xlnm.Print_Area" localSheetId="0">'КР сумма этапов гонка с выб'!$A$1:$P$61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" i="122" l="1"/>
  <c r="K61" i="122"/>
  <c r="E61" i="122"/>
  <c r="A61" i="122"/>
  <c r="K56" i="122"/>
  <c r="E56" i="122"/>
  <c r="A56" i="122"/>
  <c r="N26" i="122"/>
  <c r="N24" i="122" l="1"/>
  <c r="N25" i="122"/>
  <c r="N27" i="122"/>
  <c r="N28" i="122"/>
  <c r="N29" i="122"/>
  <c r="N30" i="122"/>
  <c r="N31" i="122"/>
  <c r="N32" i="122"/>
  <c r="N33" i="122"/>
  <c r="N34" i="122"/>
  <c r="N35" i="122"/>
  <c r="N36" i="122"/>
  <c r="N37" i="122"/>
  <c r="N38" i="122"/>
  <c r="N39" i="122"/>
  <c r="N40" i="122"/>
  <c r="N41" i="122"/>
  <c r="N42" i="122"/>
  <c r="N23" i="122"/>
  <c r="P48" i="122" l="1"/>
  <c r="P53" i="122" l="1"/>
  <c r="P52" i="122"/>
  <c r="P51" i="122"/>
  <c r="P50" i="122"/>
  <c r="P54" i="122" l="1"/>
  <c r="P49" i="122"/>
</calcChain>
</file>

<file path=xl/sharedStrings.xml><?xml version="1.0" encoding="utf-8"?>
<sst xmlns="http://schemas.openxmlformats.org/spreadsheetml/2006/main" count="110" uniqueCount="80">
  <si>
    <t>Министерство спорта Российской Федерации</t>
  </si>
  <si>
    <t>ФАМИЛИЯ ИМЯ</t>
  </si>
  <si>
    <t>МЕСТО</t>
  </si>
  <si>
    <t>РАЗРЯД,
ЗВАНИЕ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</si>
  <si>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</si>
  <si>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</si>
  <si>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</si>
  <si>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</si>
  <si>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по велосипедному спорту</t>
  </si>
  <si>
    <t>МСМК</t>
  </si>
  <si>
    <t>МС</t>
  </si>
  <si>
    <t>Стартовало</t>
  </si>
  <si>
    <t>ЗМС</t>
  </si>
  <si>
    <t>КМС</t>
  </si>
  <si>
    <t>Субъектов РФ</t>
  </si>
  <si>
    <t>1 СР</t>
  </si>
  <si>
    <t>ДАТА РОЖД.</t>
  </si>
  <si>
    <t>UCI ID</t>
  </si>
  <si>
    <t>ИТОГОВЫЙ ПРОТОКОЛ</t>
  </si>
  <si>
    <t>ВЫПОЛНЕНИЕ НТУ ЕВСК</t>
  </si>
  <si>
    <t>Москва</t>
  </si>
  <si>
    <t>3 СР</t>
  </si>
  <si>
    <t>2 СР</t>
  </si>
  <si>
    <t>БАБЮК Александр</t>
  </si>
  <si>
    <t>ПУСТОЗЕРОВ Дмитрий</t>
  </si>
  <si>
    <t>Удмуртская Республика</t>
  </si>
  <si>
    <t>Челябинская область</t>
  </si>
  <si>
    <t>Свердловская область</t>
  </si>
  <si>
    <t>КУБОК РОССИИ</t>
  </si>
  <si>
    <t>3 ЭТАП</t>
  </si>
  <si>
    <t>МТБ - гонка с выбыванием</t>
  </si>
  <si>
    <t>Мужчины</t>
  </si>
  <si>
    <t>САЛТАНОВ Даниил</t>
  </si>
  <si>
    <t>05.04.1999</t>
  </si>
  <si>
    <t>СТЕПАНОВ Антон</t>
  </si>
  <si>
    <t>20.03.1992</t>
  </si>
  <si>
    <t>ГЕРЦИК Георгий</t>
  </si>
  <si>
    <t>20.09.2002</t>
  </si>
  <si>
    <t>ДЁМИН Денис</t>
  </si>
  <si>
    <t>26.08.2003</t>
  </si>
  <si>
    <t>БАЛОБАНОВ Павел</t>
  </si>
  <si>
    <t>10.02.2002</t>
  </si>
  <si>
    <t>ЖИЛЯКОВ Алексей</t>
  </si>
  <si>
    <t>07.07.1994</t>
  </si>
  <si>
    <t>УСТЬЯНЦЕВ Кирилл</t>
  </si>
  <si>
    <t>22.07.2004</t>
  </si>
  <si>
    <t>ГОГОЛЕВ Максим</t>
  </si>
  <si>
    <t>26.10.1981</t>
  </si>
  <si>
    <t>Самарская область</t>
  </si>
  <si>
    <t>ЛУЖБИН Илья</t>
  </si>
  <si>
    <t>16.05.2002</t>
  </si>
  <si>
    <t>ТАТАРИНОВ Геннадий</t>
  </si>
  <si>
    <t>20.04.1991</t>
  </si>
  <si>
    <t>11.02.2003</t>
  </si>
  <si>
    <t>КАЛАШНИКОВ Григорий</t>
  </si>
  <si>
    <t>19.10.1999</t>
  </si>
  <si>
    <t>САПЕГИН Егор</t>
  </si>
  <si>
    <t>06.12.2001</t>
  </si>
  <si>
    <t>ЧЕРНЫШЕВ Михаил</t>
  </si>
  <si>
    <t>02.04.2004</t>
  </si>
  <si>
    <t>22.05.2004</t>
  </si>
  <si>
    <t>РОВКОВ Алексей</t>
  </si>
  <si>
    <t>28.01.2004</t>
  </si>
  <si>
    <t>ОЧКИ</t>
  </si>
  <si>
    <t>РЕЗУЛЬТАТ И МЕСТО НА ЭТАПЕ</t>
  </si>
  <si>
    <t>1 ЭТАП</t>
  </si>
  <si>
    <t>2 ЭТАП</t>
  </si>
  <si>
    <t>*</t>
  </si>
  <si>
    <t>**</t>
  </si>
  <si>
    <t>СТАТИСТИКА СОРЕВНОВАНИЯ</t>
  </si>
  <si>
    <t>ГЛАВНЫЙ СУДЬЯ:</t>
  </si>
  <si>
    <t>ГЛАВНЫЙ СЕКРЕТАРЬ:</t>
  </si>
  <si>
    <t>ДИРЕКТОР СОРЕВНОВАНИЯ:</t>
  </si>
  <si>
    <t>БЕСЧАСТНОВ А.А. (ВК, г. Москва)</t>
  </si>
  <si>
    <t>ТЕБАЙКИН И.Г. (ВК, п. ВНИИССОК)</t>
  </si>
  <si>
    <t>КУЧЕРЯВЫЙ Ю.А. (Москва)</t>
  </si>
  <si>
    <t>ГСК СОРЕВНОВАНИЯ:</t>
  </si>
  <si>
    <t>Возраст 1</t>
  </si>
  <si>
    <t>Возраст 2</t>
  </si>
  <si>
    <t>ПОГОДНЫЕ УСЛОВИЯ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</si>
</sst>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"/>
  </numFmts>
  <fonts count="2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5" fillId="0" borderId="0"/>
    <xf numFmtId="0" fontId="4" fillId="0" borderId="0"/>
    <xf numFmtId="0" fontId="3" fillId="0" borderId="0"/>
    <xf numFmtId="0" fontId="15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6" fillId="0" borderId="0" xfId="2" applyNumberFormat="1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8" fillId="3" borderId="0" xfId="2" applyFont="1" applyFill="1" applyAlignment="1">
      <alignment vertical="center"/>
    </xf>
    <xf numFmtId="0" fontId="11" fillId="3" borderId="0" xfId="2" applyFont="1" applyFill="1" applyAlignment="1">
      <alignment vertical="center"/>
    </xf>
    <xf numFmtId="0" fontId="13" fillId="3" borderId="0" xfId="2" applyFont="1" applyFill="1" applyAlignment="1">
      <alignment horizontal="right" vertical="center"/>
    </xf>
    <xf numFmtId="0" fontId="6" fillId="3" borderId="0" xfId="2" applyFont="1" applyFill="1" applyAlignment="1">
      <alignment vertical="center"/>
    </xf>
    <xf numFmtId="0" fontId="6" fillId="0" borderId="0" xfId="2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2" applyFont="1" applyAlignment="1">
      <alignment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6" fillId="0" borderId="0" xfId="2" applyFont="1" applyAlignment="1">
      <alignment horizontal="justify"/>
    </xf>
    <xf numFmtId="0" fontId="16" fillId="0" borderId="0" xfId="8" applyFont="1" applyAlignment="1">
      <alignment vertical="center" wrapText="1"/>
    </xf>
    <xf numFmtId="0" fontId="14" fillId="0" borderId="0" xfId="2" applyFont="1" applyAlignment="1">
      <alignment horizontal="center" vertical="center" wrapText="1"/>
    </xf>
    <xf numFmtId="164" fontId="14" fillId="0" borderId="0" xfId="2" applyNumberFormat="1" applyFont="1" applyAlignment="1">
      <alignment horizontal="center" vertical="center" wrapText="1"/>
    </xf>
    <xf numFmtId="0" fontId="14" fillId="0" borderId="0" xfId="2" applyFont="1" applyAlignment="1">
      <alignment vertical="center" wrapText="1"/>
    </xf>
    <xf numFmtId="0" fontId="7" fillId="2" borderId="0" xfId="2" applyFont="1" applyFill="1" applyAlignment="1">
      <alignment vertical="center"/>
    </xf>
    <xf numFmtId="0" fontId="6" fillId="0" borderId="0" xfId="0" applyFont="1" applyAlignment="1">
      <alignment vertical="center"/>
    </xf>
    <xf numFmtId="0" fontId="12" fillId="0" borderId="0" xfId="2" applyFont="1" applyAlignment="1">
      <alignment horizontal="center" vertical="center"/>
    </xf>
    <xf numFmtId="49" fontId="12" fillId="0" borderId="0" xfId="2" applyNumberFormat="1" applyFont="1" applyAlignment="1">
      <alignment horizontal="left" vertical="center"/>
    </xf>
    <xf numFmtId="49" fontId="12" fillId="0" borderId="0" xfId="2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7" fillId="2" borderId="0" xfId="2" applyFont="1" applyFill="1" applyAlignment="1">
      <alignment horizontal="center" vertical="center"/>
    </xf>
    <xf numFmtId="0" fontId="18" fillId="0" borderId="0" xfId="2" applyFont="1" applyAlignment="1">
      <alignment vertical="center"/>
    </xf>
    <xf numFmtId="0" fontId="19" fillId="0" borderId="0" xfId="0" applyFont="1"/>
    <xf numFmtId="0" fontId="21" fillId="0" borderId="0" xfId="2" applyFont="1" applyAlignment="1">
      <alignment vertical="center"/>
    </xf>
    <xf numFmtId="0" fontId="7" fillId="2" borderId="0" xfId="2" applyFont="1" applyFill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0" xfId="3" applyFont="1" applyFill="1" applyAlignment="1">
      <alignment horizontal="center" vertical="center" wrapText="1"/>
    </xf>
    <xf numFmtId="46" fontId="9" fillId="2" borderId="0" xfId="3" applyNumberFormat="1" applyFont="1" applyFill="1" applyAlignment="1">
      <alignment horizontal="center" vertical="center" wrapText="1"/>
    </xf>
    <xf numFmtId="0" fontId="9" fillId="2" borderId="0" xfId="2" applyFont="1" applyFill="1" applyAlignment="1">
      <alignment horizontal="center" vertical="center" wrapText="1"/>
    </xf>
    <xf numFmtId="0" fontId="18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0" borderId="0" xfId="2" applyFont="1" applyAlignment="1">
      <alignment horizontal="right" vertical="center"/>
    </xf>
    <xf numFmtId="0" fontId="17" fillId="0" borderId="0" xfId="0" applyFont="1" applyAlignment="1">
      <alignment vertical="center"/>
    </xf>
    <xf numFmtId="49" fontId="17" fillId="0" borderId="0" xfId="2" applyNumberFormat="1" applyFont="1" applyAlignment="1">
      <alignment horizontal="right" vertical="center"/>
    </xf>
    <xf numFmtId="49" fontId="17" fillId="0" borderId="0" xfId="2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9" fontId="17" fillId="0" borderId="0" xfId="2" applyNumberFormat="1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/>
    </xf>
  </cellXfs>
  <cellStyles count="13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3 2" xfId="10" xr:uid="{00000000-0005-0000-0000-000006000000}"/>
    <cellStyle name="Обычный 3 2 2" xfId="12" xr:uid="{00000000-0005-0000-0000-000007000000}"/>
    <cellStyle name="Обычный 3 3" xfId="11" xr:uid="{00000000-0005-0000-0000-000008000000}"/>
    <cellStyle name="Обычный 3 4" xfId="9" xr:uid="{00000000-0005-0000-0000-000009000000}"/>
    <cellStyle name="Обычный 4" xfId="4" xr:uid="{00000000-0005-0000-0000-00000A000000}"/>
    <cellStyle name="Обычный_ID4938_RS_1" xfId="8" xr:uid="{00000000-0005-0000-0000-00000B000000}"/>
    <cellStyle name="Обычный_Стартовый протокол Смирнов_20101106_Results" xfId="3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364671</xdr:colOff>
      <xdr:row>5</xdr:row>
      <xdr:rowOff>141513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8C4E95FC-0BDB-44D5-8A2D-B124BE24A4ED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8575"/>
          <a:ext cx="755196" cy="760638"/>
        </a:xfrm>
        <a:prstGeom prst="rect">
          <a:avLst/>
        </a:prstGeom>
      </xdr:spPr>
    </xdr:pic>
    <xdr:clientData/>
  </xdr:twoCellAnchor>
  <xdr:twoCellAnchor editAs="oneCell">
    <xdr:from>
      <xdr:col>15</xdr:col>
      <xdr:colOff>71848</xdr:colOff>
      <xdr:row>0</xdr:row>
      <xdr:rowOff>62593</xdr:rowOff>
    </xdr:from>
    <xdr:to>
      <xdr:col>15</xdr:col>
      <xdr:colOff>1043668</xdr:colOff>
      <xdr:row>5</xdr:row>
      <xdr:rowOff>172810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7967A7D7-09D9-4DF7-8EED-C280EBEA3F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5573" y="62593"/>
          <a:ext cx="971820" cy="7579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  <pageSetUpPr fitToPage="1"/>
  </sheetPr>
  <dimension ref="A1:S61"/>
  <sheetViews>
    <sheetView tabSelected="1" view="pageBreakPreview" topLeftCell="A40" zoomScaleNormal="100" zoomScaleSheetLayoutView="100" workbookViewId="0">
      <selection activeCell="D53" sqref="D53"/>
    </sheetView>
  </sheetViews>
  <sheetFormatPr defaultColWidth="9.140625" defaultRowHeight="12.75" x14ac:dyDescent="0.2"/>
  <cols>
    <col min="1" max="1" width="7" style="1" customWidth="1"/>
    <col min="2" max="2" width="7.7109375" style="3" customWidth="1"/>
    <col min="3" max="3" width="12.7109375" style="3" customWidth="1"/>
    <col min="4" max="4" width="21.28515625" style="1" customWidth="1"/>
    <col min="5" max="5" width="11.85546875" style="1" customWidth="1"/>
    <col min="6" max="6" width="8.7109375" style="1" customWidth="1"/>
    <col min="7" max="7" width="21.5703125" style="1" customWidth="1"/>
    <col min="8" max="8" width="5.140625" style="1" customWidth="1"/>
    <col min="9" max="9" width="4.42578125" style="1" customWidth="1"/>
    <col min="10" max="10" width="5.140625" style="1" customWidth="1"/>
    <col min="11" max="11" width="4.5703125" style="1" customWidth="1"/>
    <col min="12" max="12" width="4.7109375" style="1" customWidth="1"/>
    <col min="13" max="13" width="4" style="1" customWidth="1"/>
    <col min="14" max="14" width="8.42578125" style="1" customWidth="1"/>
    <col min="15" max="15" width="12.42578125" style="1" customWidth="1"/>
    <col min="16" max="16" width="16.7109375" style="1" customWidth="1"/>
    <col min="17" max="16384" width="9.140625" style="1"/>
  </cols>
  <sheetData>
    <row r="1" spans="1:19" s="31" customFormat="1" ht="22.5" customHeight="1" x14ac:dyDescent="0.2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9" s="31" customFormat="1" ht="22.5" customHeight="1" x14ac:dyDescent="0.2">
      <c r="A2" s="39" t="s">
        <v>4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9" s="31" customFormat="1" ht="2.2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9" s="31" customFormat="1" ht="1.5" customHeight="1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9" s="31" customFormat="1" ht="2.25" customHeight="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S5" s="32"/>
    </row>
    <row r="6" spans="1:19" s="33" customFormat="1" ht="23.25" customHeight="1" x14ac:dyDescent="0.2">
      <c r="A6" s="40" t="s">
        <v>28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9" s="31" customFormat="1" ht="18" customHeight="1" x14ac:dyDescent="0.2">
      <c r="A7" s="41" t="s">
        <v>8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9" s="31" customFormat="1" ht="7.5" customHeight="1" x14ac:dyDescent="0.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9" s="31" customFormat="1" ht="18" customHeight="1" x14ac:dyDescent="0.2">
      <c r="A9" s="41" t="s">
        <v>18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9" s="31" customFormat="1" ht="18" customHeight="1" x14ac:dyDescent="0.2">
      <c r="A10" s="41" t="s">
        <v>30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9" s="31" customFormat="1" ht="19.5" customHeight="1" x14ac:dyDescent="0.2">
      <c r="A11" s="41" t="s">
        <v>31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9" ht="3.7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9" ht="2.25" customHeight="1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9" s="10" customFormat="1" ht="1.5" customHeight="1" x14ac:dyDescent="0.2">
      <c r="A14" s="7"/>
      <c r="B14" s="7"/>
      <c r="C14" s="7"/>
      <c r="D14" s="7"/>
      <c r="E14" s="7"/>
      <c r="F14" s="7"/>
      <c r="G14" s="8"/>
      <c r="H14" s="7"/>
      <c r="I14" s="7"/>
      <c r="J14" s="7"/>
      <c r="K14" s="7"/>
      <c r="L14" s="7"/>
      <c r="M14" s="7"/>
      <c r="N14" s="7"/>
      <c r="O14" s="7"/>
      <c r="P14" s="9"/>
    </row>
    <row r="15" spans="1:19" ht="12" customHeight="1" x14ac:dyDescent="0.2">
      <c r="A15" s="34" t="s">
        <v>76</v>
      </c>
      <c r="B15" s="34"/>
      <c r="C15" s="34"/>
      <c r="D15" s="34"/>
      <c r="E15" s="34"/>
      <c r="F15" s="34"/>
      <c r="G15" s="34"/>
      <c r="H15" s="30"/>
      <c r="I15" s="30"/>
      <c r="J15" s="30"/>
      <c r="K15" s="30"/>
      <c r="L15" s="30"/>
      <c r="M15" s="30"/>
      <c r="N15" s="30"/>
      <c r="O15" s="30"/>
      <c r="P15" s="30"/>
    </row>
    <row r="16" spans="1:19" ht="12" customHeight="1" x14ac:dyDescent="0.2">
      <c r="A16" s="1" t="s">
        <v>72</v>
      </c>
      <c r="G16" s="11" t="s">
        <v>75</v>
      </c>
      <c r="H16" s="3"/>
      <c r="I16" s="3"/>
      <c r="J16" s="3"/>
      <c r="K16" s="3"/>
      <c r="L16" s="3"/>
      <c r="M16" s="3"/>
      <c r="N16" s="3"/>
      <c r="O16" s="3"/>
      <c r="P16" s="3"/>
    </row>
    <row r="17" spans="1:16" ht="12" customHeight="1" x14ac:dyDescent="0.2">
      <c r="A17" s="1" t="s">
        <v>70</v>
      </c>
      <c r="D17" s="11"/>
      <c r="G17" s="12" t="s">
        <v>73</v>
      </c>
      <c r="H17" s="3"/>
      <c r="I17" s="3"/>
      <c r="J17" s="3"/>
      <c r="K17" s="3"/>
      <c r="L17" s="3"/>
      <c r="M17" s="3"/>
      <c r="N17" s="3"/>
      <c r="O17" s="3"/>
      <c r="P17" s="3"/>
    </row>
    <row r="18" spans="1:16" ht="12" customHeight="1" x14ac:dyDescent="0.2">
      <c r="A18" s="25" t="s">
        <v>71</v>
      </c>
      <c r="D18" s="11"/>
      <c r="G18" s="12" t="s">
        <v>74</v>
      </c>
      <c r="H18" s="3"/>
      <c r="I18" s="3"/>
      <c r="J18" s="3"/>
      <c r="K18" s="3"/>
      <c r="L18" s="3"/>
      <c r="M18" s="3"/>
      <c r="N18" s="3"/>
      <c r="O18" s="3"/>
      <c r="P18" s="3"/>
    </row>
    <row r="19" spans="1:16" ht="7.5" customHeight="1" x14ac:dyDescent="0.2">
      <c r="A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ht="6" customHeight="1" x14ac:dyDescent="0.2"/>
    <row r="21" spans="1:16" s="29" customFormat="1" ht="18" customHeight="1" x14ac:dyDescent="0.2">
      <c r="A21" s="35" t="s">
        <v>2</v>
      </c>
      <c r="B21" s="36" t="s">
        <v>5</v>
      </c>
      <c r="C21" s="36" t="s">
        <v>17</v>
      </c>
      <c r="D21" s="36" t="s">
        <v>1</v>
      </c>
      <c r="E21" s="36" t="s">
        <v>16</v>
      </c>
      <c r="F21" s="36" t="s">
        <v>3</v>
      </c>
      <c r="G21" s="36" t="s">
        <v>6</v>
      </c>
      <c r="H21" s="37" t="s">
        <v>64</v>
      </c>
      <c r="I21" s="37"/>
      <c r="J21" s="37"/>
      <c r="K21" s="37"/>
      <c r="L21" s="37"/>
      <c r="M21" s="37"/>
      <c r="N21" s="37" t="s">
        <v>63</v>
      </c>
      <c r="O21" s="38" t="s">
        <v>19</v>
      </c>
      <c r="P21" s="38" t="s">
        <v>7</v>
      </c>
    </row>
    <row r="22" spans="1:16" s="13" customFormat="1" ht="18.75" customHeight="1" x14ac:dyDescent="0.2">
      <c r="A22" s="35"/>
      <c r="B22" s="36"/>
      <c r="C22" s="36"/>
      <c r="D22" s="36"/>
      <c r="E22" s="36"/>
      <c r="F22" s="36"/>
      <c r="G22" s="36"/>
      <c r="H22" s="35" t="s">
        <v>65</v>
      </c>
      <c r="I22" s="35"/>
      <c r="J22" s="37" t="s">
        <v>66</v>
      </c>
      <c r="K22" s="37"/>
      <c r="L22" s="37" t="s">
        <v>29</v>
      </c>
      <c r="M22" s="37"/>
      <c r="N22" s="37"/>
      <c r="O22" s="38"/>
      <c r="P22" s="38"/>
    </row>
    <row r="23" spans="1:16" ht="16.899999999999999" customHeight="1" x14ac:dyDescent="0.2">
      <c r="A23" s="2">
        <v>1</v>
      </c>
      <c r="B23" s="4">
        <v>25</v>
      </c>
      <c r="C23" s="4">
        <v>10015566561</v>
      </c>
      <c r="D23" s="14" t="s">
        <v>32</v>
      </c>
      <c r="E23" s="15" t="s">
        <v>33</v>
      </c>
      <c r="F23" s="2" t="s">
        <v>10</v>
      </c>
      <c r="G23" s="2" t="s">
        <v>26</v>
      </c>
      <c r="H23" s="16">
        <v>100</v>
      </c>
      <c r="I23" s="5">
        <v>1</v>
      </c>
      <c r="J23" s="5">
        <v>90</v>
      </c>
      <c r="K23" s="5">
        <v>2</v>
      </c>
      <c r="L23" s="5">
        <v>100</v>
      </c>
      <c r="M23" s="5">
        <v>1</v>
      </c>
      <c r="N23" s="4">
        <f>SUM(H23,J23,L23)</f>
        <v>290</v>
      </c>
      <c r="O23" s="2"/>
      <c r="P23" s="2" t="s">
        <v>67</v>
      </c>
    </row>
    <row r="24" spans="1:16" ht="16.899999999999999" customHeight="1" x14ac:dyDescent="0.2">
      <c r="A24" s="2">
        <v>2</v>
      </c>
      <c r="B24" s="4">
        <v>24</v>
      </c>
      <c r="C24" s="4">
        <v>10006819787</v>
      </c>
      <c r="D24" s="14" t="s">
        <v>34</v>
      </c>
      <c r="E24" s="15" t="s">
        <v>35</v>
      </c>
      <c r="F24" s="2" t="s">
        <v>10</v>
      </c>
      <c r="G24" s="2" t="s">
        <v>20</v>
      </c>
      <c r="H24" s="16">
        <v>90</v>
      </c>
      <c r="I24" s="5">
        <v>2</v>
      </c>
      <c r="J24" s="5">
        <v>100</v>
      </c>
      <c r="K24" s="5">
        <v>1</v>
      </c>
      <c r="L24" s="5">
        <v>80</v>
      </c>
      <c r="M24" s="5">
        <v>3</v>
      </c>
      <c r="N24" s="4">
        <f t="shared" ref="N24:N42" si="0">SUM(H24,J24,L24)</f>
        <v>270</v>
      </c>
      <c r="O24" s="2"/>
      <c r="P24" s="2"/>
    </row>
    <row r="25" spans="1:16" ht="16.899999999999999" customHeight="1" x14ac:dyDescent="0.2">
      <c r="A25" s="2">
        <v>3</v>
      </c>
      <c r="B25" s="4">
        <v>31</v>
      </c>
      <c r="C25" s="4">
        <v>10058750557</v>
      </c>
      <c r="D25" s="14" t="s">
        <v>23</v>
      </c>
      <c r="E25" s="15" t="s">
        <v>60</v>
      </c>
      <c r="F25" s="2" t="s">
        <v>13</v>
      </c>
      <c r="G25" s="17" t="s">
        <v>26</v>
      </c>
      <c r="H25" s="16"/>
      <c r="I25" s="5">
        <v>15</v>
      </c>
      <c r="J25" s="5"/>
      <c r="K25" s="5"/>
      <c r="L25" s="5"/>
      <c r="M25" s="5"/>
      <c r="N25" s="4">
        <f t="shared" si="0"/>
        <v>0</v>
      </c>
      <c r="O25" s="2"/>
      <c r="P25" s="2" t="s">
        <v>68</v>
      </c>
    </row>
    <row r="26" spans="1:16" ht="16.899999999999999" customHeight="1" x14ac:dyDescent="0.2">
      <c r="A26" s="2">
        <v>4</v>
      </c>
      <c r="B26" s="4">
        <v>21</v>
      </c>
      <c r="C26" s="4">
        <v>10015876557</v>
      </c>
      <c r="D26" s="14" t="s">
        <v>54</v>
      </c>
      <c r="E26" s="15" t="s">
        <v>55</v>
      </c>
      <c r="F26" s="2" t="s">
        <v>10</v>
      </c>
      <c r="G26" s="17" t="s">
        <v>25</v>
      </c>
      <c r="H26" s="16"/>
      <c r="I26" s="5">
        <v>12</v>
      </c>
      <c r="J26" s="5"/>
      <c r="K26" s="5"/>
      <c r="L26" s="5"/>
      <c r="M26" s="5"/>
      <c r="N26" s="4">
        <f>SUM(H26,J26,L26)</f>
        <v>0</v>
      </c>
      <c r="O26" s="2"/>
      <c r="P26" s="2" t="s">
        <v>67</v>
      </c>
    </row>
    <row r="27" spans="1:16" ht="16.899999999999999" customHeight="1" x14ac:dyDescent="0.2">
      <c r="A27" s="2">
        <v>5</v>
      </c>
      <c r="B27" s="4">
        <v>29</v>
      </c>
      <c r="C27" s="4">
        <v>10092632758</v>
      </c>
      <c r="D27" s="14" t="s">
        <v>38</v>
      </c>
      <c r="E27" s="15" t="s">
        <v>39</v>
      </c>
      <c r="F27" s="2" t="s">
        <v>13</v>
      </c>
      <c r="G27" s="17" t="s">
        <v>27</v>
      </c>
      <c r="H27" s="16"/>
      <c r="I27" s="5">
        <v>5</v>
      </c>
      <c r="J27" s="5"/>
      <c r="K27" s="5"/>
      <c r="L27" s="5"/>
      <c r="M27" s="5"/>
      <c r="N27" s="4">
        <f t="shared" si="0"/>
        <v>0</v>
      </c>
      <c r="O27" s="2"/>
      <c r="P27" s="2"/>
    </row>
    <row r="28" spans="1:16" ht="16.899999999999999" customHeight="1" x14ac:dyDescent="0.2">
      <c r="A28" s="2">
        <v>6</v>
      </c>
      <c r="B28" s="4">
        <v>27</v>
      </c>
      <c r="C28" s="4">
        <v>10036083980</v>
      </c>
      <c r="D28" s="14" t="s">
        <v>36</v>
      </c>
      <c r="E28" s="15" t="s">
        <v>37</v>
      </c>
      <c r="F28" s="2" t="s">
        <v>13</v>
      </c>
      <c r="G28" s="2" t="s">
        <v>27</v>
      </c>
      <c r="H28" s="16">
        <v>80</v>
      </c>
      <c r="I28" s="5">
        <v>3</v>
      </c>
      <c r="J28" s="5"/>
      <c r="K28" s="5"/>
      <c r="L28" s="5"/>
      <c r="M28" s="5"/>
      <c r="N28" s="4">
        <f t="shared" si="0"/>
        <v>80</v>
      </c>
      <c r="O28" s="2"/>
      <c r="P28" s="2"/>
    </row>
    <row r="29" spans="1:16" ht="16.899999999999999" customHeight="1" x14ac:dyDescent="0.2">
      <c r="A29" s="2">
        <v>7</v>
      </c>
      <c r="B29" s="4">
        <v>22</v>
      </c>
      <c r="C29" s="4">
        <v>10013903013</v>
      </c>
      <c r="D29" s="14" t="s">
        <v>42</v>
      </c>
      <c r="E29" s="15" t="s">
        <v>43</v>
      </c>
      <c r="F29" s="2" t="s">
        <v>13</v>
      </c>
      <c r="G29" s="17" t="s">
        <v>27</v>
      </c>
      <c r="H29" s="16"/>
      <c r="I29" s="5">
        <v>6</v>
      </c>
      <c r="J29" s="5"/>
      <c r="K29" s="5"/>
      <c r="L29" s="5"/>
      <c r="M29" s="5"/>
      <c r="N29" s="4">
        <f t="shared" si="0"/>
        <v>0</v>
      </c>
      <c r="O29" s="2"/>
      <c r="P29" s="2"/>
    </row>
    <row r="30" spans="1:16" ht="16.899999999999999" customHeight="1" x14ac:dyDescent="0.2">
      <c r="A30" s="2">
        <v>8</v>
      </c>
      <c r="B30" s="4">
        <v>20</v>
      </c>
      <c r="C30" s="4">
        <v>10053778093</v>
      </c>
      <c r="D30" s="14" t="s">
        <v>49</v>
      </c>
      <c r="E30" s="15" t="s">
        <v>50</v>
      </c>
      <c r="F30" s="2" t="s">
        <v>13</v>
      </c>
      <c r="G30" s="17" t="s">
        <v>25</v>
      </c>
      <c r="H30" s="16"/>
      <c r="I30" s="5">
        <v>9</v>
      </c>
      <c r="J30" s="5"/>
      <c r="K30" s="5"/>
      <c r="L30" s="5"/>
      <c r="M30" s="5"/>
      <c r="N30" s="4">
        <f t="shared" si="0"/>
        <v>0</v>
      </c>
      <c r="O30" s="2"/>
      <c r="P30" s="2"/>
    </row>
    <row r="31" spans="1:16" ht="16.899999999999999" customHeight="1" x14ac:dyDescent="0.2">
      <c r="A31" s="2">
        <v>9</v>
      </c>
      <c r="B31" s="4">
        <v>30</v>
      </c>
      <c r="C31" s="4">
        <v>10092258296</v>
      </c>
      <c r="D31" s="14" t="s">
        <v>44</v>
      </c>
      <c r="E31" s="15" t="s">
        <v>45</v>
      </c>
      <c r="F31" s="2" t="s">
        <v>13</v>
      </c>
      <c r="G31" s="17" t="s">
        <v>26</v>
      </c>
      <c r="H31" s="16"/>
      <c r="I31" s="5">
        <v>7</v>
      </c>
      <c r="J31" s="5"/>
      <c r="K31" s="5"/>
      <c r="L31" s="5"/>
      <c r="M31" s="5"/>
      <c r="N31" s="4">
        <f t="shared" si="0"/>
        <v>0</v>
      </c>
      <c r="O31" s="2"/>
      <c r="P31" s="2"/>
    </row>
    <row r="32" spans="1:16" ht="16.899999999999999" customHeight="1" x14ac:dyDescent="0.2">
      <c r="A32" s="2">
        <v>10</v>
      </c>
      <c r="B32" s="4">
        <v>19</v>
      </c>
      <c r="C32" s="4">
        <v>10002126304</v>
      </c>
      <c r="D32" s="14" t="s">
        <v>46</v>
      </c>
      <c r="E32" s="15" t="s">
        <v>47</v>
      </c>
      <c r="F32" s="2" t="s">
        <v>10</v>
      </c>
      <c r="G32" s="17" t="s">
        <v>48</v>
      </c>
      <c r="H32" s="16"/>
      <c r="I32" s="5">
        <v>8</v>
      </c>
      <c r="J32" s="5"/>
      <c r="K32" s="5"/>
      <c r="L32" s="5"/>
      <c r="M32" s="5"/>
      <c r="N32" s="4">
        <f t="shared" si="0"/>
        <v>0</v>
      </c>
      <c r="O32" s="2"/>
      <c r="P32" s="2"/>
    </row>
    <row r="33" spans="1:16" ht="16.899999999999999" customHeight="1" x14ac:dyDescent="0.2">
      <c r="A33" s="2">
        <v>11</v>
      </c>
      <c r="B33" s="4">
        <v>33</v>
      </c>
      <c r="C33" s="4">
        <v>10054014937</v>
      </c>
      <c r="D33" s="14" t="s">
        <v>24</v>
      </c>
      <c r="E33" s="15" t="s">
        <v>53</v>
      </c>
      <c r="F33" s="2" t="s">
        <v>13</v>
      </c>
      <c r="G33" s="17" t="s">
        <v>26</v>
      </c>
      <c r="H33" s="16"/>
      <c r="I33" s="5">
        <v>11</v>
      </c>
      <c r="J33" s="5"/>
      <c r="K33" s="5"/>
      <c r="L33" s="5"/>
      <c r="M33" s="5"/>
      <c r="N33" s="4">
        <f t="shared" si="0"/>
        <v>0</v>
      </c>
      <c r="O33" s="2"/>
      <c r="P33" s="2"/>
    </row>
    <row r="34" spans="1:16" ht="16.899999999999999" customHeight="1" x14ac:dyDescent="0.2">
      <c r="A34" s="2">
        <v>12</v>
      </c>
      <c r="B34" s="4">
        <v>26</v>
      </c>
      <c r="C34" s="4">
        <v>10036034268</v>
      </c>
      <c r="D34" s="14" t="s">
        <v>56</v>
      </c>
      <c r="E34" s="15" t="s">
        <v>57</v>
      </c>
      <c r="F34" s="2" t="s">
        <v>10</v>
      </c>
      <c r="G34" s="17" t="s">
        <v>26</v>
      </c>
      <c r="H34" s="16"/>
      <c r="I34" s="5">
        <v>13</v>
      </c>
      <c r="J34" s="5"/>
      <c r="K34" s="5"/>
      <c r="L34" s="5"/>
      <c r="M34" s="5"/>
      <c r="N34" s="4">
        <f t="shared" si="0"/>
        <v>0</v>
      </c>
      <c r="O34" s="2"/>
      <c r="P34" s="2"/>
    </row>
    <row r="35" spans="1:16" ht="16.899999999999999" customHeight="1" x14ac:dyDescent="0.2">
      <c r="A35" s="2">
        <v>13</v>
      </c>
      <c r="B35" s="4">
        <v>23</v>
      </c>
      <c r="C35" s="4">
        <v>10036030026</v>
      </c>
      <c r="D35" s="14" t="s">
        <v>40</v>
      </c>
      <c r="E35" s="15" t="s">
        <v>41</v>
      </c>
      <c r="F35" s="2" t="s">
        <v>13</v>
      </c>
      <c r="G35" s="17" t="s">
        <v>25</v>
      </c>
      <c r="H35" s="16">
        <v>75</v>
      </c>
      <c r="I35" s="5">
        <v>4</v>
      </c>
      <c r="J35" s="5"/>
      <c r="K35" s="5"/>
      <c r="L35" s="5"/>
      <c r="M35" s="5"/>
      <c r="N35" s="4">
        <f t="shared" si="0"/>
        <v>75</v>
      </c>
      <c r="O35" s="2"/>
      <c r="P35" s="2"/>
    </row>
    <row r="36" spans="1:16" ht="16.899999999999999" customHeight="1" x14ac:dyDescent="0.2">
      <c r="A36" s="2">
        <v>14</v>
      </c>
      <c r="B36" s="4">
        <v>28</v>
      </c>
      <c r="C36" s="4">
        <v>10011831253</v>
      </c>
      <c r="D36" s="14" t="s">
        <v>51</v>
      </c>
      <c r="E36" s="15" t="s">
        <v>52</v>
      </c>
      <c r="F36" s="2" t="s">
        <v>10</v>
      </c>
      <c r="G36" s="17" t="s">
        <v>26</v>
      </c>
      <c r="H36" s="16"/>
      <c r="I36" s="5">
        <v>10</v>
      </c>
      <c r="J36" s="5"/>
      <c r="K36" s="5"/>
      <c r="L36" s="5"/>
      <c r="M36" s="5"/>
      <c r="N36" s="4">
        <f t="shared" si="0"/>
        <v>0</v>
      </c>
      <c r="O36" s="2"/>
      <c r="P36" s="2"/>
    </row>
    <row r="37" spans="1:16" ht="16.899999999999999" customHeight="1" x14ac:dyDescent="0.2">
      <c r="A37" s="2">
        <v>15</v>
      </c>
      <c r="B37" s="4">
        <v>32</v>
      </c>
      <c r="C37" s="4">
        <v>10091418137</v>
      </c>
      <c r="D37" s="14" t="s">
        <v>58</v>
      </c>
      <c r="E37" s="15" t="s">
        <v>59</v>
      </c>
      <c r="F37" s="2" t="s">
        <v>15</v>
      </c>
      <c r="G37" s="17" t="s">
        <v>25</v>
      </c>
      <c r="H37" s="16"/>
      <c r="I37" s="5">
        <v>14</v>
      </c>
      <c r="J37" s="5"/>
      <c r="K37" s="5"/>
      <c r="L37" s="5"/>
      <c r="M37" s="5"/>
      <c r="N37" s="4">
        <f t="shared" si="0"/>
        <v>0</v>
      </c>
      <c r="O37" s="2"/>
      <c r="P37" s="2"/>
    </row>
    <row r="38" spans="1:16" ht="16.899999999999999" customHeight="1" x14ac:dyDescent="0.2">
      <c r="A38" s="2">
        <v>16</v>
      </c>
      <c r="B38" s="4">
        <v>34</v>
      </c>
      <c r="C38" s="4">
        <v>10055307360</v>
      </c>
      <c r="D38" s="14" t="s">
        <v>61</v>
      </c>
      <c r="E38" s="15" t="s">
        <v>62</v>
      </c>
      <c r="F38" s="2" t="s">
        <v>13</v>
      </c>
      <c r="G38" s="17" t="s">
        <v>26</v>
      </c>
      <c r="H38" s="16">
        <v>1.199074074074074E-3</v>
      </c>
      <c r="I38" s="5">
        <v>16</v>
      </c>
      <c r="J38" s="5"/>
      <c r="K38" s="5"/>
      <c r="L38" s="5"/>
      <c r="M38" s="5"/>
      <c r="N38" s="4">
        <f t="shared" si="0"/>
        <v>1.199074074074074E-3</v>
      </c>
      <c r="O38" s="2"/>
      <c r="P38" s="2"/>
    </row>
    <row r="39" spans="1:16" ht="16.899999999999999" customHeight="1" x14ac:dyDescent="0.2">
      <c r="A39" s="2">
        <v>17</v>
      </c>
      <c r="B39" s="4"/>
      <c r="C39" s="4"/>
      <c r="D39" s="14"/>
      <c r="E39" s="15"/>
      <c r="F39" s="2"/>
      <c r="G39" s="17"/>
      <c r="H39" s="16">
        <v>4.2865740740740697E-2</v>
      </c>
      <c r="I39" s="5">
        <v>17</v>
      </c>
      <c r="J39" s="5"/>
      <c r="K39" s="5"/>
      <c r="L39" s="5"/>
      <c r="M39" s="5"/>
      <c r="N39" s="4">
        <f t="shared" si="0"/>
        <v>4.2865740740740697E-2</v>
      </c>
      <c r="O39" s="2"/>
      <c r="P39" s="2"/>
    </row>
    <row r="40" spans="1:16" ht="16.899999999999999" customHeight="1" x14ac:dyDescent="0.2">
      <c r="A40" s="2">
        <v>18</v>
      </c>
      <c r="B40" s="4"/>
      <c r="C40" s="4"/>
      <c r="D40" s="14"/>
      <c r="E40" s="15"/>
      <c r="F40" s="2"/>
      <c r="G40" s="17"/>
      <c r="H40" s="16">
        <v>8.4532407407407403E-2</v>
      </c>
      <c r="I40" s="5">
        <v>18</v>
      </c>
      <c r="J40" s="5"/>
      <c r="K40" s="5"/>
      <c r="L40" s="5"/>
      <c r="M40" s="5"/>
      <c r="N40" s="4">
        <f t="shared" si="0"/>
        <v>8.4532407407407403E-2</v>
      </c>
      <c r="O40" s="2"/>
      <c r="P40" s="2"/>
    </row>
    <row r="41" spans="1:16" ht="16.899999999999999" customHeight="1" x14ac:dyDescent="0.2">
      <c r="A41" s="2">
        <v>19</v>
      </c>
      <c r="B41" s="4"/>
      <c r="C41" s="4"/>
      <c r="D41" s="14"/>
      <c r="E41" s="15"/>
      <c r="F41" s="2"/>
      <c r="G41" s="17"/>
      <c r="H41" s="16">
        <v>0.12619907407407399</v>
      </c>
      <c r="I41" s="5">
        <v>19</v>
      </c>
      <c r="J41" s="5"/>
      <c r="K41" s="5"/>
      <c r="L41" s="5"/>
      <c r="M41" s="5"/>
      <c r="N41" s="4">
        <f t="shared" si="0"/>
        <v>0.12619907407407399</v>
      </c>
      <c r="O41" s="2"/>
      <c r="P41" s="2"/>
    </row>
    <row r="42" spans="1:16" ht="16.899999999999999" customHeight="1" x14ac:dyDescent="0.2">
      <c r="A42" s="2">
        <v>20</v>
      </c>
      <c r="B42" s="4"/>
      <c r="C42" s="4"/>
      <c r="D42" s="14"/>
      <c r="E42" s="15"/>
      <c r="F42" s="2"/>
      <c r="G42" s="17"/>
      <c r="H42" s="16">
        <v>0.16786574074074101</v>
      </c>
      <c r="I42" s="5">
        <v>20</v>
      </c>
      <c r="J42" s="5"/>
      <c r="K42" s="5"/>
      <c r="L42" s="5"/>
      <c r="M42" s="5"/>
      <c r="N42" s="4">
        <f t="shared" si="0"/>
        <v>0.16786574074074101</v>
      </c>
      <c r="O42" s="2"/>
      <c r="P42" s="2"/>
    </row>
    <row r="43" spans="1:16" ht="16.899999999999999" customHeight="1" x14ac:dyDescent="0.2">
      <c r="A43" s="2"/>
      <c r="B43" s="1"/>
      <c r="C43" s="1"/>
      <c r="H43" s="4"/>
      <c r="I43" s="5"/>
      <c r="J43" s="5"/>
      <c r="K43" s="5"/>
      <c r="L43" s="5"/>
      <c r="M43" s="5"/>
      <c r="N43" s="4"/>
      <c r="O43" s="2"/>
      <c r="P43" s="2"/>
    </row>
    <row r="44" spans="1:16" ht="16.899999999999999" customHeight="1" x14ac:dyDescent="0.2">
      <c r="B44" s="1"/>
      <c r="C44" s="1"/>
      <c r="H44" s="4"/>
      <c r="I44" s="5"/>
      <c r="J44" s="5"/>
      <c r="K44" s="5"/>
      <c r="L44" s="5"/>
      <c r="M44" s="5"/>
      <c r="N44" s="4"/>
      <c r="O44" s="2"/>
      <c r="P44" s="2"/>
    </row>
    <row r="45" spans="1:16" ht="16.899999999999999" customHeight="1" x14ac:dyDescent="0.2">
      <c r="B45" s="1"/>
      <c r="C45" s="1"/>
      <c r="H45" s="4"/>
      <c r="I45" s="5"/>
      <c r="J45" s="5"/>
      <c r="K45" s="5"/>
      <c r="L45" s="5"/>
      <c r="M45" s="5"/>
      <c r="N45" s="4"/>
      <c r="O45" s="2"/>
      <c r="P45" s="2"/>
    </row>
    <row r="46" spans="1:16" ht="6" customHeight="1" x14ac:dyDescent="0.2">
      <c r="A46" s="18"/>
      <c r="B46" s="19"/>
      <c r="C46" s="19"/>
      <c r="D46" s="20"/>
      <c r="E46" s="21"/>
      <c r="F46" s="22"/>
      <c r="G46" s="21"/>
      <c r="H46" s="23"/>
      <c r="I46" s="23"/>
      <c r="J46" s="23"/>
      <c r="K46" s="23"/>
      <c r="L46" s="23"/>
      <c r="M46" s="23"/>
      <c r="N46" s="23"/>
      <c r="O46" s="23"/>
      <c r="P46" s="23"/>
    </row>
    <row r="47" spans="1:16" x14ac:dyDescent="0.2">
      <c r="A47" s="34" t="s">
        <v>79</v>
      </c>
      <c r="B47" s="34"/>
      <c r="C47" s="34"/>
      <c r="D47" s="34"/>
      <c r="E47" s="24"/>
      <c r="F47" s="24"/>
      <c r="G47" s="34" t="s">
        <v>69</v>
      </c>
      <c r="H47" s="34"/>
      <c r="I47" s="34"/>
      <c r="J47" s="34"/>
      <c r="K47" s="34"/>
      <c r="L47" s="34"/>
      <c r="M47" s="34"/>
      <c r="N47" s="34"/>
      <c r="O47" s="34"/>
      <c r="P47" s="34"/>
    </row>
    <row r="48" spans="1:16" s="29" customFormat="1" ht="12" x14ac:dyDescent="0.2">
      <c r="A48" s="44"/>
      <c r="B48" s="42"/>
      <c r="C48" s="45"/>
      <c r="D48" s="42"/>
      <c r="E48" s="42"/>
      <c r="F48" s="42"/>
      <c r="G48" s="46" t="s">
        <v>14</v>
      </c>
      <c r="H48" s="42">
        <v>5</v>
      </c>
      <c r="I48" s="42"/>
      <c r="J48" s="42"/>
      <c r="K48" s="42"/>
      <c r="L48" s="42"/>
      <c r="M48" s="42"/>
      <c r="N48" s="42"/>
      <c r="O48" s="46" t="s">
        <v>12</v>
      </c>
      <c r="P48" s="47">
        <f>COUNTIF(F$21:F152,"ЗМС")</f>
        <v>0</v>
      </c>
    </row>
    <row r="49" spans="1:16" s="29" customFormat="1" ht="12" x14ac:dyDescent="0.2">
      <c r="A49" s="44"/>
      <c r="B49" s="42"/>
      <c r="C49" s="48"/>
      <c r="D49" s="42"/>
      <c r="E49" s="42"/>
      <c r="F49" s="42"/>
      <c r="G49" s="46" t="s">
        <v>11</v>
      </c>
      <c r="H49" s="49">
        <f>COUNT(A23:A42)</f>
        <v>20</v>
      </c>
      <c r="I49" s="49"/>
      <c r="J49" s="49"/>
      <c r="K49" s="49"/>
      <c r="L49" s="49"/>
      <c r="M49" s="49"/>
      <c r="N49" s="49"/>
      <c r="O49" s="46" t="s">
        <v>9</v>
      </c>
      <c r="P49" s="47">
        <f>COUNTIF(F$21:F152,"МСМК")</f>
        <v>0</v>
      </c>
    </row>
    <row r="50" spans="1:16" s="29" customFormat="1" ht="12" x14ac:dyDescent="0.2">
      <c r="A50" s="44"/>
      <c r="B50" s="42"/>
      <c r="C50" s="43"/>
      <c r="D50" s="42"/>
      <c r="E50" s="42"/>
      <c r="F50" s="42"/>
      <c r="H50" s="49"/>
      <c r="I50" s="49"/>
      <c r="J50" s="49"/>
      <c r="K50" s="49"/>
      <c r="L50" s="49"/>
      <c r="M50" s="49"/>
      <c r="N50" s="49"/>
      <c r="O50" s="46" t="s">
        <v>10</v>
      </c>
      <c r="P50" s="47">
        <f>COUNTIF(F$21:F42,"МС")</f>
        <v>6</v>
      </c>
    </row>
    <row r="51" spans="1:16" s="29" customFormat="1" ht="12" x14ac:dyDescent="0.2">
      <c r="A51" s="44"/>
      <c r="B51" s="42"/>
      <c r="C51" s="43"/>
      <c r="D51" s="42"/>
      <c r="E51" s="42"/>
      <c r="F51" s="42"/>
      <c r="G51" s="46"/>
      <c r="H51" s="49"/>
      <c r="I51" s="49"/>
      <c r="J51" s="49"/>
      <c r="K51" s="49"/>
      <c r="L51" s="49"/>
      <c r="M51" s="49"/>
      <c r="N51" s="49"/>
      <c r="O51" s="46" t="s">
        <v>13</v>
      </c>
      <c r="P51" s="47">
        <f>COUNTIF(F$20:F42,"КМС")</f>
        <v>9</v>
      </c>
    </row>
    <row r="52" spans="1:16" s="29" customFormat="1" ht="12" x14ac:dyDescent="0.2">
      <c r="A52" s="50"/>
      <c r="B52" s="42"/>
      <c r="C52" s="43"/>
      <c r="D52" s="42"/>
      <c r="G52" s="46"/>
      <c r="H52" s="49"/>
      <c r="I52" s="49"/>
      <c r="J52" s="49"/>
      <c r="K52" s="49"/>
      <c r="L52" s="49"/>
      <c r="M52" s="49"/>
      <c r="N52" s="49"/>
      <c r="O52" s="46" t="s">
        <v>15</v>
      </c>
      <c r="P52" s="47">
        <f>COUNTIF(F$23:F153,"1 СР")</f>
        <v>1</v>
      </c>
    </row>
    <row r="53" spans="1:16" s="29" customFormat="1" ht="12" x14ac:dyDescent="0.2">
      <c r="D53" s="42"/>
      <c r="G53" s="46"/>
      <c r="H53" s="49"/>
      <c r="I53" s="49"/>
      <c r="J53" s="49"/>
      <c r="K53" s="49"/>
      <c r="L53" s="49"/>
      <c r="M53" s="49"/>
      <c r="N53" s="49"/>
      <c r="O53" s="46" t="s">
        <v>22</v>
      </c>
      <c r="P53" s="47">
        <f>COUNTIF(F$23:F154,"2 СР")</f>
        <v>0</v>
      </c>
    </row>
    <row r="54" spans="1:16" s="29" customFormat="1" ht="12" x14ac:dyDescent="0.2">
      <c r="A54" s="42"/>
      <c r="B54" s="42"/>
      <c r="C54" s="42"/>
      <c r="D54" s="42"/>
      <c r="E54" s="42"/>
      <c r="F54" s="42"/>
      <c r="G54" s="46"/>
      <c r="H54" s="49"/>
      <c r="I54" s="49"/>
      <c r="J54" s="49"/>
      <c r="K54" s="49"/>
      <c r="L54" s="49"/>
      <c r="M54" s="49"/>
      <c r="N54" s="49"/>
      <c r="O54" s="46" t="s">
        <v>21</v>
      </c>
      <c r="P54" s="47">
        <f>COUNTIF(F$23:F155,"3 СР")</f>
        <v>0</v>
      </c>
    </row>
    <row r="55" spans="1:16" ht="5.25" customHeight="1" x14ac:dyDescent="0.2">
      <c r="A55" s="26"/>
      <c r="B55" s="26"/>
      <c r="C55" s="26"/>
      <c r="D55" s="26"/>
      <c r="E55" s="26"/>
      <c r="F55" s="26"/>
      <c r="H55" s="27"/>
      <c r="I55" s="27"/>
      <c r="J55" s="27"/>
      <c r="K55" s="27"/>
      <c r="L55" s="27"/>
      <c r="M55" s="27"/>
      <c r="N55" s="27"/>
      <c r="O55" s="28"/>
      <c r="P55" s="28"/>
    </row>
    <row r="56" spans="1:16" x14ac:dyDescent="0.2">
      <c r="A56" s="34" t="str">
        <f>A16</f>
        <v>ДИРЕКТОР СОРЕВНОВАНИЯ:</v>
      </c>
      <c r="B56" s="34"/>
      <c r="C56" s="34"/>
      <c r="D56" s="34"/>
      <c r="E56" s="34" t="str">
        <f>A17</f>
        <v>ГЛАВНЫЙ СУДЬЯ:</v>
      </c>
      <c r="F56" s="34"/>
      <c r="G56" s="34"/>
      <c r="H56" s="34"/>
      <c r="I56" s="34"/>
      <c r="J56" s="34"/>
      <c r="K56" s="34" t="str">
        <f>A18</f>
        <v>ГЛАВНЫЙ СЕКРЕТАРЬ:</v>
      </c>
      <c r="L56" s="34"/>
      <c r="M56" s="34"/>
      <c r="N56" s="34"/>
      <c r="O56" s="34"/>
      <c r="P56" s="34"/>
    </row>
    <row r="57" spans="1:16" x14ac:dyDescent="0.2">
      <c r="A57" s="2" t="s">
        <v>67</v>
      </c>
      <c r="B57" s="1" t="s">
        <v>77</v>
      </c>
      <c r="C57" s="1"/>
    </row>
    <row r="58" spans="1:16" x14ac:dyDescent="0.2">
      <c r="A58" s="2" t="s">
        <v>68</v>
      </c>
      <c r="B58" s="1" t="s">
        <v>78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x14ac:dyDescent="0.2">
      <c r="A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x14ac:dyDescent="0.2">
      <c r="A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x14ac:dyDescent="0.2">
      <c r="A61" s="51" t="str">
        <f>G16</f>
        <v>КУЧЕРЯВЫЙ Ю.А. (Москва)</v>
      </c>
      <c r="B61" s="51"/>
      <c r="C61" s="51"/>
      <c r="D61" s="51"/>
      <c r="E61" s="51" t="str">
        <f>G17</f>
        <v>БЕСЧАСТНОВ А.А. (ВК, г. Москва)</v>
      </c>
      <c r="F61" s="51"/>
      <c r="G61" s="51"/>
      <c r="H61" s="51"/>
      <c r="I61" s="51"/>
      <c r="J61" s="51"/>
      <c r="K61" s="51" t="str">
        <f>G18</f>
        <v>ТЕБАЙКИН И.Г. (ВК, п. ВНИИССОК)</v>
      </c>
      <c r="L61" s="51"/>
      <c r="M61" s="51"/>
      <c r="N61" s="51"/>
      <c r="O61" s="51"/>
      <c r="P61" s="51"/>
    </row>
  </sheetData>
  <sortState xmlns:xlrd2="http://schemas.microsoft.com/office/spreadsheetml/2017/richdata2" ref="A22:M37">
    <sortCondition ref="A22:A37"/>
  </sortState>
  <mergeCells count="34">
    <mergeCell ref="P21:P22"/>
    <mergeCell ref="F21:F22"/>
    <mergeCell ref="G21:G22"/>
    <mergeCell ref="H21:M21"/>
    <mergeCell ref="H22:I22"/>
    <mergeCell ref="J22:K22"/>
    <mergeCell ref="L22:M22"/>
    <mergeCell ref="A7:P7"/>
    <mergeCell ref="A8:P8"/>
    <mergeCell ref="A9:P9"/>
    <mergeCell ref="A10:P10"/>
    <mergeCell ref="A11:P11"/>
    <mergeCell ref="A1:P1"/>
    <mergeCell ref="A2:P2"/>
    <mergeCell ref="A4:P4"/>
    <mergeCell ref="A6:P6"/>
    <mergeCell ref="A5:P5"/>
    <mergeCell ref="A3:P3"/>
    <mergeCell ref="A15:G15"/>
    <mergeCell ref="E56:J56"/>
    <mergeCell ref="K56:P56"/>
    <mergeCell ref="A61:D61"/>
    <mergeCell ref="E61:J61"/>
    <mergeCell ref="K61:P61"/>
    <mergeCell ref="A47:D47"/>
    <mergeCell ref="A56:D56"/>
    <mergeCell ref="G47:P47"/>
    <mergeCell ref="A21:A22"/>
    <mergeCell ref="B21:B22"/>
    <mergeCell ref="C21:C22"/>
    <mergeCell ref="D21:D22"/>
    <mergeCell ref="E21:E22"/>
    <mergeCell ref="N21:N22"/>
    <mergeCell ref="O21:O22"/>
  </mergeCells>
  <printOptions horizontalCentered="1"/>
  <pageMargins left="0.19685039370078741" right="0.19685039370078741" top="0.59055118110236227" bottom="0.59055118110236227" header="0.15748031496062992" footer="0.11811023622047245"/>
  <pageSetup paperSize="256" scale="65" orientation="portrait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КР сумма этапов гонка с выб</vt:lpstr>
      <vt:lpstr>'КР сумма этапов гонка с выб'!Заголовки_для_печати</vt:lpstr>
      <vt:lpstr>'КР сумма этапов гонка с выб'!Область_печати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Раиса Оганесян</cp:lastModifiedBy>
  <cp:lastPrinted>2022-01-24T09:54:59Z</cp:lastPrinted>
  <dcterms:created xsi:type="dcterms:W3CDTF">1996-10-08T23:32:33Z</dcterms:created>
  <dcterms:modified xsi:type="dcterms:W3CDTF">2023-12-14T09:41:57Z</dcterms:modified>
</cp:coreProperties>
</file>