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ogane\OneDrive\Рабочий стол\протоколы\протоколы\Формы протоколов трек\"/>
    </mc:Choice>
  </mc:AlternateContent>
  <xr:revisionPtr revIDLastSave="0" documentId="13_ncr:1_{91D7A500-3C2A-495B-9C1D-7A9839ABBF6E}" xr6:coauthVersionLast="47" xr6:coauthVersionMax="47" xr10:uidLastSave="{00000000-0000-0000-0000-000000000000}"/>
  <bookViews>
    <workbookView xWindow="-120" yWindow="-120" windowWidth="20730" windowHeight="11040" tabRatio="789" xr2:uid="{00000000-000D-0000-FFFF-FFFF00000000}"/>
  </bookViews>
  <sheets>
    <sheet name="Гонка с выбыванием" sheetId="100" r:id="rId1"/>
  </sheets>
  <definedNames>
    <definedName name="_xlnm.Print_Area" localSheetId="0">'Гонка с выбыванием'!$A$1:$I$62</definedName>
  </definedNames>
  <calcPr calcId="181029"/>
</workbook>
</file>

<file path=xl/calcChain.xml><?xml version="1.0" encoding="utf-8"?>
<calcChain xmlns="http://schemas.openxmlformats.org/spreadsheetml/2006/main">
  <c r="H62" i="100" l="1"/>
  <c r="I48" i="100"/>
  <c r="A62" i="100"/>
  <c r="H56" i="100"/>
  <c r="F56" i="100"/>
  <c r="D56" i="100"/>
  <c r="A56" i="100"/>
  <c r="D62" i="100" l="1"/>
  <c r="F62" i="100" l="1"/>
  <c r="G54" i="100"/>
  <c r="G53" i="100"/>
  <c r="G52" i="100"/>
  <c r="G51" i="100"/>
  <c r="I50" i="100" l="1"/>
  <c r="I52" i="100"/>
  <c r="I54" i="100"/>
  <c r="I49" i="100"/>
  <c r="I51" i="100"/>
  <c r="I53" i="100"/>
  <c r="G50" i="100"/>
  <c r="G49" i="100" s="1"/>
</calcChain>
</file>

<file path=xl/sharedStrings.xml><?xml version="1.0" encoding="utf-8"?>
<sst xmlns="http://schemas.openxmlformats.org/spreadsheetml/2006/main" count="130" uniqueCount="109">
  <si>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</si>
  <si>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</si>
  <si>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</si>
  <si>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</si>
  <si>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СТАТИСТИКА ГОНКИ</t>
  </si>
  <si>
    <t>МЕСТО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</si>
  <si>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</si>
  <si>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</si>
  <si>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</si>
  <si>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</si>
  <si>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</si>
  <si>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</si>
  <si>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</si>
  <si>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</si>
  <si>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</si>
  <si>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</si>
  <si>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</si>
  <si>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</si>
  <si>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ИТОГОВЫЙ ПРОТОКОЛ</t>
  </si>
  <si>
    <t>МС</t>
  </si>
  <si>
    <t>ВЫПОЛНЕНИЕ НТУ ЕВСК</t>
  </si>
  <si>
    <t>Заявлено</t>
  </si>
  <si>
    <t>Стартовало</t>
  </si>
  <si>
    <t>Финишировало</t>
  </si>
  <si>
    <t>Н. финишировало</t>
  </si>
  <si>
    <t>Н. стартовало</t>
  </si>
  <si>
    <t>ЗМС</t>
  </si>
  <si>
    <t>КМС</t>
  </si>
  <si>
    <t>Субъектов РФ</t>
  </si>
  <si>
    <t>Дисквалифицировано</t>
  </si>
  <si>
    <t>ДАТА РОЖД.</t>
  </si>
  <si>
    <t>UCI ID</t>
  </si>
  <si>
    <t>1 СР</t>
  </si>
  <si>
    <t/>
  </si>
  <si>
    <t>2 СР</t>
  </si>
  <si>
    <t>3 СР</t>
  </si>
  <si>
    <t>ПЕРВЕНСТВО РОССИИ</t>
  </si>
  <si>
    <t>Санкт-Петербург</t>
  </si>
  <si>
    <t>НАЧАЛО ГОНКИ:</t>
  </si>
  <si>
    <t>ОКОНЧАНИЕ ГОНКИ:</t>
  </si>
  <si>
    <t>Москва</t>
  </si>
  <si>
    <t>Тульская область</t>
  </si>
  <si>
    <t>трек - омниум</t>
  </si>
  <si>
    <t>гонка с выбыванием</t>
  </si>
  <si>
    <t>МЕСТО ПРОВЕДЕНИЯ: г. Санкт-Петербург</t>
  </si>
  <si>
    <t>ДАТА ПРОВЕДЕНИЯ: 02 июня 2022 года</t>
  </si>
  <si>
    <t>№ ЕКП 2022: 14998</t>
  </si>
  <si>
    <t>Соловьев Г.Н. (ВК, Санкт-петербург)</t>
  </si>
  <si>
    <t>Радчук А.С. (ВК, Санкт-Петербург)</t>
  </si>
  <si>
    <t>Михайлова И.Н. (ВК, Санкт-Петербург)</t>
  </si>
  <si>
    <t>НАЗВАНИЕ ТРАССЫ / РЕГ. НОМЕР: велотрек "Локосфинкс"</t>
  </si>
  <si>
    <t>Температура: +26</t>
  </si>
  <si>
    <t>Влажность: 59 %</t>
  </si>
  <si>
    <t>Малькова Татьяна</t>
  </si>
  <si>
    <t>26.12.2005</t>
  </si>
  <si>
    <t>Бор Елизавета</t>
  </si>
  <si>
    <t>18.09.2006</t>
  </si>
  <si>
    <t>Забродина Дарья</t>
  </si>
  <si>
    <t>09.09.2005</t>
  </si>
  <si>
    <t>Смирнова Диана</t>
  </si>
  <si>
    <t>02.06.2005</t>
  </si>
  <si>
    <t>Даньшина Полина</t>
  </si>
  <si>
    <t>24.02.2007</t>
  </si>
  <si>
    <t>Самсонова Анастасия</t>
  </si>
  <si>
    <t>04.03.2004</t>
  </si>
  <si>
    <t>Козак Вероника</t>
  </si>
  <si>
    <t>08.12.2004</t>
  </si>
  <si>
    <t>Новолодская Ангелина</t>
  </si>
  <si>
    <t>23.07.2009</t>
  </si>
  <si>
    <t>Павловская Мария</t>
  </si>
  <si>
    <t>28.10.2008</t>
  </si>
  <si>
    <t>Кокарева Аглая</t>
  </si>
  <si>
    <t>23.09.2007</t>
  </si>
  <si>
    <t>Болотова Алена</t>
  </si>
  <si>
    <t>21.01.2004</t>
  </si>
  <si>
    <t>Ившичева Яна</t>
  </si>
  <si>
    <t>24.04.2008</t>
  </si>
  <si>
    <t>Мурзина Ирина</t>
  </si>
  <si>
    <t>15.04.2004</t>
  </si>
  <si>
    <t>Лебедева Дарья</t>
  </si>
  <si>
    <t>31.08.2005</t>
  </si>
  <si>
    <t>Изотова Анна</t>
  </si>
  <si>
    <t>22.08.2007</t>
  </si>
  <si>
    <t>Бек Анастасия</t>
  </si>
  <si>
    <t>04.08.2005</t>
  </si>
  <si>
    <t>Корнева Мария</t>
  </si>
  <si>
    <t>22.09.2005</t>
  </si>
  <si>
    <t>Крапивина Дарья</t>
  </si>
  <si>
    <t>27.10.2005</t>
  </si>
  <si>
    <t>Солина Ангелина</t>
  </si>
  <si>
    <t>22.03.2006</t>
  </si>
  <si>
    <t>Козлова Карина</t>
  </si>
  <si>
    <t>11.03.2006</t>
  </si>
  <si>
    <t>Богданова Алена</t>
  </si>
  <si>
    <t>29.04.2006</t>
  </si>
  <si>
    <t>Семышева Таисия</t>
  </si>
  <si>
    <t>16.06.2004</t>
  </si>
  <si>
    <t>Кирдина Виктория</t>
  </si>
  <si>
    <t>20.10.2005</t>
  </si>
  <si>
    <t>Чертихина Юлия</t>
  </si>
  <si>
    <t>08.02.2007</t>
  </si>
  <si>
    <t>НС</t>
  </si>
  <si>
    <t>Омская область</t>
  </si>
  <si>
    <t>Юниорки 17-18 лет</t>
  </si>
  <si>
    <t>№ ВРВС: 0080481611Я</t>
  </si>
  <si>
    <t>дерево</t>
  </si>
  <si>
    <t>ПОКРЫТИЕ ТРЕКА:</t>
  </si>
  <si>
    <t>ДЛИНА ТРЕКА (м):</t>
  </si>
  <si>
    <t xml:space="preserve">ДИСТАНЦИЯ (км) / КРУГОВ: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</si>
</sst>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"/>
    <numFmt numFmtId="165" formatCode="h:mm:ss.00"/>
    <numFmt numFmtId="166" formatCode="mm:ss.000"/>
    <numFmt numFmtId="167" formatCode="0.000"/>
  </numFmts>
  <fonts count="1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20"/>
      <name val="Calibri"/>
      <family val="2"/>
      <charset val="204"/>
      <scheme val="minor"/>
    </font>
    <font>
      <sz val="20"/>
      <name val="Arial"/>
      <family val="2"/>
      <charset val="204"/>
    </font>
    <font>
      <sz val="9"/>
      <name val="Calibri"/>
      <family val="2"/>
      <charset val="204"/>
      <scheme val="minor"/>
    </font>
    <font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9">
    <xf numFmtId="0" fontId="0" fillId="0" borderId="0"/>
    <xf numFmtId="0" fontId="4" fillId="0" borderId="0"/>
    <xf numFmtId="0" fontId="3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57">
    <xf numFmtId="0" fontId="0" fillId="0" borderId="0" xfId="0"/>
    <xf numFmtId="0" fontId="13" fillId="0" borderId="0" xfId="0" applyFont="1"/>
    <xf numFmtId="0" fontId="15" fillId="0" borderId="0" xfId="0" applyFont="1"/>
    <xf numFmtId="0" fontId="5" fillId="0" borderId="0" xfId="0" applyFont="1" applyAlignment="1">
      <alignment horizontal="left" vertical="center"/>
    </xf>
    <xf numFmtId="1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5" fontId="5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0" xfId="0" applyFont="1"/>
    <xf numFmtId="0" fontId="6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left" vertical="center"/>
    </xf>
    <xf numFmtId="165" fontId="5" fillId="0" borderId="0" xfId="0" applyNumberFormat="1" applyFont="1" applyAlignment="1">
      <alignment horizontal="center" vertical="center"/>
    </xf>
    <xf numFmtId="0" fontId="6" fillId="2" borderId="0" xfId="3" applyFont="1" applyFill="1" applyAlignment="1">
      <alignment horizontal="center" vertical="center" wrapText="1"/>
    </xf>
    <xf numFmtId="14" fontId="6" fillId="2" borderId="0" xfId="3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6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justify"/>
    </xf>
    <xf numFmtId="0" fontId="11" fillId="0" borderId="0" xfId="8" applyFont="1" applyAlignment="1">
      <alignment vertical="center" wrapText="1"/>
    </xf>
    <xf numFmtId="14" fontId="9" fillId="0" borderId="0" xfId="0" applyNumberFormat="1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14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16" fillId="0" borderId="0" xfId="0" applyFont="1" applyAlignment="1">
      <alignment vertical="center"/>
    </xf>
    <xf numFmtId="49" fontId="16" fillId="0" borderId="0" xfId="0" applyNumberFormat="1" applyFont="1" applyAlignment="1">
      <alignment horizontal="left" vertical="center"/>
    </xf>
    <xf numFmtId="1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49" fontId="16" fillId="0" borderId="0" xfId="0" applyNumberFormat="1" applyFont="1" applyAlignment="1">
      <alignment vertical="center"/>
    </xf>
    <xf numFmtId="0" fontId="17" fillId="0" borderId="0" xfId="0" applyFont="1"/>
    <xf numFmtId="9" fontId="16" fillId="0" borderId="0" xfId="0" applyNumberFormat="1" applyFont="1" applyAlignment="1">
      <alignment horizontal="left" vertical="center"/>
    </xf>
    <xf numFmtId="2" fontId="16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165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4" borderId="0" xfId="0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</cellXfs>
  <cellStyles count="9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4" xfId="4" xr:uid="{00000000-0005-0000-0000-000006000000}"/>
    <cellStyle name="Обычный_ID4938_RS_1" xfId="8" xr:uid="{00000000-0005-0000-0000-000007000000}"/>
    <cellStyle name="Обычный_Стартовый протокол Смирнов_20101106_Results" xfId="3" xr:uid="{00000000-0005-0000-0000-000008000000}"/>
  </cellStyles>
  <dxfs count="2">
    <dxf>
      <font>
        <color rgb="FF9C0006"/>
      </font>
      <fill>
        <patternFill>
          <bgColor rgb="FFFFC7CE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16930</xdr:colOff>
      <xdr:row>0</xdr:row>
      <xdr:rowOff>25345</xdr:rowOff>
    </xdr:from>
    <xdr:to>
      <xdr:col>1</xdr:col>
      <xdr:colOff>282610</xdr:colOff>
      <xdr:row>5</xdr:row>
      <xdr:rowOff>41869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30" y="25345"/>
          <a:ext cx="726229" cy="749216"/>
        </a:xfrm>
        <a:prstGeom prst="rect">
          <a:avLst/>
        </a:prstGeom>
      </xdr:spPr>
    </xdr:pic>
    <xdr:clientData/>
  </xdr:twoCellAnchor>
  <xdr:twoCellAnchor editAs="oneCell">
    <xdr:from>
      <xdr:col>1</xdr:col>
      <xdr:colOff>524867</xdr:colOff>
      <xdr:row>0</xdr:row>
      <xdr:rowOff>67445</xdr:rowOff>
    </xdr:from>
    <xdr:to>
      <xdr:col>2</xdr:col>
      <xdr:colOff>879231</xdr:colOff>
      <xdr:row>5</xdr:row>
      <xdr:rowOff>83737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5416" y="67445"/>
          <a:ext cx="898650" cy="748984"/>
        </a:xfrm>
        <a:prstGeom prst="rect">
          <a:avLst/>
        </a:prstGeom>
      </xdr:spPr>
    </xdr:pic>
    <xdr:clientData/>
  </xdr:twoCellAnchor>
  <xdr:oneCellAnchor>
    <xdr:from>
      <xdr:col>8</xdr:col>
      <xdr:colOff>94203</xdr:colOff>
      <xdr:row>0</xdr:row>
      <xdr:rowOff>41868</xdr:rowOff>
    </xdr:from>
    <xdr:ext cx="936560" cy="697974"/>
    <xdr:pic>
      <xdr:nvPicPr>
        <xdr:cNvPr id="5" name="Picture 5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405027" y="41868"/>
          <a:ext cx="936560" cy="69797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2"/>
  <sheetViews>
    <sheetView tabSelected="1" view="pageBreakPreview" topLeftCell="A7" zoomScale="91" zoomScaleNormal="91" zoomScaleSheetLayoutView="91" workbookViewId="0">
      <selection activeCell="A15" sqref="A15:G15"/>
    </sheetView>
  </sheetViews>
  <sheetFormatPr defaultColWidth="8.85546875" defaultRowHeight="12.75" x14ac:dyDescent="0.2"/>
  <cols>
    <col min="1" max="1" width="6.85546875" customWidth="1"/>
    <col min="2" max="2" width="8.140625" customWidth="1"/>
    <col min="3" max="3" width="13.28515625" customWidth="1"/>
    <col min="4" max="4" width="22.7109375" customWidth="1"/>
    <col min="5" max="5" width="11.140625" customWidth="1"/>
    <col min="6" max="6" width="19.7109375" customWidth="1"/>
    <col min="7" max="7" width="18.28515625" customWidth="1"/>
    <col min="8" max="8" width="22.7109375" customWidth="1"/>
    <col min="9" max="9" width="17.28515625" customWidth="1"/>
  </cols>
  <sheetData>
    <row r="1" spans="1:9" s="1" customFormat="1" ht="18.75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s="1" customFormat="1" ht="7.5" customHeight="1" x14ac:dyDescent="0.25">
      <c r="A2" s="43"/>
      <c r="B2" s="43"/>
      <c r="C2" s="43"/>
      <c r="D2" s="43"/>
      <c r="E2" s="43"/>
      <c r="F2" s="43"/>
      <c r="G2" s="43"/>
      <c r="H2" s="43"/>
      <c r="I2" s="43"/>
    </row>
    <row r="3" spans="1:9" s="1" customFormat="1" ht="18.75" x14ac:dyDescent="0.25">
      <c r="A3" s="43" t="s">
        <v>8</v>
      </c>
      <c r="B3" s="43"/>
      <c r="C3" s="43"/>
      <c r="D3" s="43"/>
      <c r="E3" s="43"/>
      <c r="F3" s="43"/>
      <c r="G3" s="43"/>
      <c r="H3" s="43"/>
      <c r="I3" s="43"/>
    </row>
    <row r="4" spans="1:9" s="1" customFormat="1" ht="6" customHeight="1" x14ac:dyDescent="0.25">
      <c r="A4" s="43"/>
      <c r="B4" s="43"/>
      <c r="C4" s="43"/>
      <c r="D4" s="43"/>
      <c r="E4" s="43"/>
      <c r="F4" s="43"/>
      <c r="G4" s="43"/>
      <c r="H4" s="43"/>
      <c r="I4" s="43"/>
    </row>
    <row r="5" spans="1:9" s="1" customFormat="1" ht="6.75" customHeight="1" x14ac:dyDescent="0.25">
      <c r="A5" s="43" t="s">
        <v>33</v>
      </c>
      <c r="B5" s="43"/>
      <c r="C5" s="43"/>
      <c r="D5" s="43"/>
      <c r="E5" s="43"/>
      <c r="F5" s="43"/>
      <c r="G5" s="43"/>
      <c r="H5" s="43"/>
      <c r="I5" s="43"/>
    </row>
    <row r="6" spans="1:9" s="2" customFormat="1" ht="24.75" customHeight="1" x14ac:dyDescent="0.35">
      <c r="A6" s="42" t="s">
        <v>36</v>
      </c>
      <c r="B6" s="42"/>
      <c r="C6" s="42"/>
      <c r="D6" s="42"/>
      <c r="E6" s="42"/>
      <c r="F6" s="42"/>
      <c r="G6" s="42"/>
      <c r="H6" s="42"/>
      <c r="I6" s="42"/>
    </row>
    <row r="7" spans="1:9" ht="21" x14ac:dyDescent="0.2">
      <c r="A7" s="44" t="s">
        <v>13</v>
      </c>
      <c r="B7" s="44"/>
      <c r="C7" s="44"/>
      <c r="D7" s="44"/>
      <c r="E7" s="44"/>
      <c r="F7" s="44"/>
      <c r="G7" s="44"/>
      <c r="H7" s="44"/>
      <c r="I7" s="44"/>
    </row>
    <row r="8" spans="1:9" ht="8.25" customHeight="1" x14ac:dyDescent="0.2">
      <c r="A8" s="44"/>
      <c r="B8" s="44"/>
      <c r="C8" s="44"/>
      <c r="D8" s="44"/>
      <c r="E8" s="44"/>
      <c r="F8" s="44"/>
      <c r="G8" s="44"/>
      <c r="H8" s="44"/>
      <c r="I8" s="44"/>
    </row>
    <row r="9" spans="1:9" s="1" customFormat="1" ht="18.75" x14ac:dyDescent="0.25">
      <c r="A9" s="45" t="s">
        <v>18</v>
      </c>
      <c r="B9" s="45"/>
      <c r="C9" s="45"/>
      <c r="D9" s="45"/>
      <c r="E9" s="45"/>
      <c r="F9" s="45"/>
      <c r="G9" s="45"/>
      <c r="H9" s="45"/>
      <c r="I9" s="45"/>
    </row>
    <row r="10" spans="1:9" s="1" customFormat="1" ht="18.75" x14ac:dyDescent="0.25">
      <c r="A10" s="46" t="s">
        <v>42</v>
      </c>
      <c r="B10" s="46"/>
      <c r="C10" s="46"/>
      <c r="D10" s="46"/>
      <c r="E10" s="46"/>
      <c r="F10" s="46"/>
      <c r="G10" s="46"/>
      <c r="H10" s="46"/>
      <c r="I10" s="46"/>
    </row>
    <row r="11" spans="1:9" s="1" customFormat="1" ht="16.5" customHeight="1" x14ac:dyDescent="0.25">
      <c r="A11" s="45" t="s">
        <v>103</v>
      </c>
      <c r="B11" s="45"/>
      <c r="C11" s="45"/>
      <c r="D11" s="45"/>
      <c r="E11" s="45"/>
      <c r="F11" s="45"/>
      <c r="G11" s="45"/>
      <c r="H11" s="45"/>
      <c r="I11" s="45"/>
    </row>
    <row r="12" spans="1:9" s="1" customFormat="1" ht="17.25" customHeight="1" x14ac:dyDescent="0.25">
      <c r="A12" s="45" t="s">
        <v>43</v>
      </c>
      <c r="B12" s="45"/>
      <c r="C12" s="45"/>
      <c r="D12" s="45"/>
      <c r="E12" s="45"/>
      <c r="F12" s="45"/>
      <c r="G12" s="45"/>
      <c r="H12" s="45"/>
      <c r="I12" s="45"/>
    </row>
    <row r="13" spans="1:9" s="8" customFormat="1" x14ac:dyDescent="0.2">
      <c r="A13" s="47" t="s">
        <v>44</v>
      </c>
      <c r="B13" s="47"/>
      <c r="C13" s="47"/>
      <c r="D13" s="47"/>
      <c r="E13" s="4"/>
      <c r="F13" s="5"/>
      <c r="G13" s="5" t="s">
        <v>38</v>
      </c>
      <c r="H13" s="6"/>
      <c r="I13" s="7" t="s">
        <v>104</v>
      </c>
    </row>
    <row r="14" spans="1:9" s="8" customFormat="1" x14ac:dyDescent="0.2">
      <c r="A14" s="47" t="s">
        <v>45</v>
      </c>
      <c r="B14" s="47"/>
      <c r="C14" s="47"/>
      <c r="D14" s="47"/>
      <c r="E14" s="4"/>
      <c r="F14" s="5"/>
      <c r="G14" s="5" t="s">
        <v>39</v>
      </c>
      <c r="H14" s="6"/>
      <c r="I14" s="7" t="s">
        <v>46</v>
      </c>
    </row>
    <row r="15" spans="1:9" s="8" customFormat="1" x14ac:dyDescent="0.2">
      <c r="A15" s="55" t="s">
        <v>7</v>
      </c>
      <c r="B15" s="55"/>
      <c r="C15" s="55"/>
      <c r="D15" s="55"/>
      <c r="E15" s="55"/>
      <c r="F15" s="55"/>
      <c r="G15" s="56"/>
      <c r="H15" s="49" t="s">
        <v>1</v>
      </c>
      <c r="I15" s="49"/>
    </row>
    <row r="16" spans="1:9" s="8" customFormat="1" ht="23.25" customHeight="1" x14ac:dyDescent="0.2">
      <c r="A16" s="5" t="s">
        <v>14</v>
      </c>
      <c r="B16" s="10"/>
      <c r="C16" s="10"/>
      <c r="D16" s="5"/>
      <c r="E16" s="7" t="s">
        <v>33</v>
      </c>
      <c r="F16" s="5"/>
      <c r="G16" s="31"/>
      <c r="H16" s="50" t="s">
        <v>50</v>
      </c>
      <c r="I16" s="50"/>
    </row>
    <row r="17" spans="1:9" s="8" customFormat="1" x14ac:dyDescent="0.2">
      <c r="A17" s="5" t="s">
        <v>15</v>
      </c>
      <c r="B17" s="10"/>
      <c r="C17" s="10"/>
      <c r="D17" s="7"/>
      <c r="E17" s="4"/>
      <c r="F17" s="5"/>
      <c r="G17" s="31" t="s">
        <v>47</v>
      </c>
      <c r="H17" s="27" t="s">
        <v>106</v>
      </c>
      <c r="I17" s="28" t="s">
        <v>105</v>
      </c>
    </row>
    <row r="18" spans="1:9" s="8" customFormat="1" x14ac:dyDescent="0.2">
      <c r="A18" s="5" t="s">
        <v>16</v>
      </c>
      <c r="B18" s="10"/>
      <c r="C18" s="10"/>
      <c r="D18" s="7"/>
      <c r="E18" s="4"/>
      <c r="F18" s="5"/>
      <c r="G18" s="31" t="s">
        <v>48</v>
      </c>
      <c r="H18" s="27" t="s">
        <v>107</v>
      </c>
      <c r="I18" s="30">
        <v>250</v>
      </c>
    </row>
    <row r="19" spans="1:9" s="8" customFormat="1" x14ac:dyDescent="0.2">
      <c r="A19" s="5" t="s">
        <v>12</v>
      </c>
      <c r="B19" s="10"/>
      <c r="C19" s="10"/>
      <c r="D19" s="5"/>
      <c r="E19" s="4"/>
      <c r="F19" s="5"/>
      <c r="G19" s="31" t="s">
        <v>49</v>
      </c>
      <c r="H19" s="11" t="s">
        <v>108</v>
      </c>
      <c r="I19" s="29"/>
    </row>
    <row r="20" spans="1:9" ht="7.5" customHeight="1" x14ac:dyDescent="0.2">
      <c r="A20" s="5"/>
      <c r="B20" s="10"/>
      <c r="C20" s="10"/>
      <c r="D20" s="5"/>
      <c r="E20" s="4"/>
      <c r="F20" s="5"/>
      <c r="G20" s="32"/>
      <c r="H20" s="12"/>
      <c r="I20" s="12"/>
    </row>
    <row r="21" spans="1:9" ht="31.5" customHeight="1" x14ac:dyDescent="0.2">
      <c r="A21" s="9" t="s">
        <v>5</v>
      </c>
      <c r="B21" s="13" t="s">
        <v>9</v>
      </c>
      <c r="C21" s="13" t="s">
        <v>31</v>
      </c>
      <c r="D21" s="13" t="s">
        <v>2</v>
      </c>
      <c r="E21" s="14" t="s">
        <v>30</v>
      </c>
      <c r="F21" s="13" t="s">
        <v>6</v>
      </c>
      <c r="G21" s="13" t="s">
        <v>10</v>
      </c>
      <c r="H21" s="15" t="s">
        <v>20</v>
      </c>
      <c r="I21" s="15" t="s">
        <v>11</v>
      </c>
    </row>
    <row r="22" spans="1:9" ht="16.5" customHeight="1" x14ac:dyDescent="0.2">
      <c r="A22" s="16">
        <v>1</v>
      </c>
      <c r="B22" s="10">
        <v>143</v>
      </c>
      <c r="C22" s="10">
        <v>10991170179</v>
      </c>
      <c r="D22" s="3" t="s">
        <v>53</v>
      </c>
      <c r="E22" s="10" t="s">
        <v>54</v>
      </c>
      <c r="F22" s="10"/>
      <c r="G22" s="16" t="s">
        <v>37</v>
      </c>
      <c r="H22" s="17"/>
      <c r="I22" s="17"/>
    </row>
    <row r="23" spans="1:9" ht="16.5" customHeight="1" x14ac:dyDescent="0.2">
      <c r="A23" s="16">
        <v>2</v>
      </c>
      <c r="B23" s="10">
        <v>31</v>
      </c>
      <c r="C23" s="10">
        <v>10092421378</v>
      </c>
      <c r="D23" s="3" t="s">
        <v>55</v>
      </c>
      <c r="E23" s="10" t="s">
        <v>56</v>
      </c>
      <c r="F23" s="10"/>
      <c r="G23" s="16" t="s">
        <v>37</v>
      </c>
      <c r="H23" s="17"/>
      <c r="I23" s="17"/>
    </row>
    <row r="24" spans="1:9" ht="16.5" customHeight="1" x14ac:dyDescent="0.2">
      <c r="A24" s="16">
        <v>3</v>
      </c>
      <c r="B24" s="10">
        <v>103</v>
      </c>
      <c r="C24" s="10">
        <v>10104005909</v>
      </c>
      <c r="D24" s="3" t="s">
        <v>57</v>
      </c>
      <c r="E24" s="10" t="s">
        <v>58</v>
      </c>
      <c r="F24" s="10"/>
      <c r="G24" s="16" t="s">
        <v>40</v>
      </c>
      <c r="H24" s="17"/>
      <c r="I24" s="17"/>
    </row>
    <row r="25" spans="1:9" ht="16.5" customHeight="1" x14ac:dyDescent="0.2">
      <c r="A25" s="16">
        <v>4</v>
      </c>
      <c r="B25" s="10">
        <v>29</v>
      </c>
      <c r="C25" s="10">
        <v>10094559422</v>
      </c>
      <c r="D25" s="3" t="s">
        <v>59</v>
      </c>
      <c r="E25" s="10" t="s">
        <v>60</v>
      </c>
      <c r="F25" s="10"/>
      <c r="G25" s="16" t="s">
        <v>37</v>
      </c>
      <c r="H25" s="17"/>
      <c r="I25" s="17"/>
    </row>
    <row r="26" spans="1:9" ht="16.5" customHeight="1" x14ac:dyDescent="0.2">
      <c r="A26" s="16">
        <v>5</v>
      </c>
      <c r="B26" s="10">
        <v>32</v>
      </c>
      <c r="C26" s="10">
        <v>10111632836</v>
      </c>
      <c r="D26" s="3" t="s">
        <v>61</v>
      </c>
      <c r="E26" s="10" t="s">
        <v>62</v>
      </c>
      <c r="F26" s="10"/>
      <c r="G26" s="16" t="s">
        <v>37</v>
      </c>
      <c r="H26" s="17"/>
      <c r="I26" s="17"/>
    </row>
    <row r="27" spans="1:9" ht="16.5" customHeight="1" x14ac:dyDescent="0.2">
      <c r="A27" s="16">
        <v>6</v>
      </c>
      <c r="B27" s="10">
        <v>88</v>
      </c>
      <c r="C27" s="10">
        <v>10079777026</v>
      </c>
      <c r="D27" s="3" t="s">
        <v>63</v>
      </c>
      <c r="E27" s="10" t="s">
        <v>64</v>
      </c>
      <c r="F27" s="10"/>
      <c r="G27" s="16" t="s">
        <v>37</v>
      </c>
      <c r="H27" s="17"/>
      <c r="I27" s="17"/>
    </row>
    <row r="28" spans="1:9" ht="16.5" customHeight="1" x14ac:dyDescent="0.2">
      <c r="A28" s="16">
        <v>7</v>
      </c>
      <c r="B28" s="10">
        <v>89</v>
      </c>
      <c r="C28" s="10">
        <v>10079979312</v>
      </c>
      <c r="D28" s="3" t="s">
        <v>65</v>
      </c>
      <c r="E28" s="10" t="s">
        <v>66</v>
      </c>
      <c r="F28" s="10"/>
      <c r="G28" s="16" t="s">
        <v>37</v>
      </c>
      <c r="H28" s="17"/>
      <c r="I28" s="17"/>
    </row>
    <row r="29" spans="1:9" ht="16.5" customHeight="1" x14ac:dyDescent="0.2">
      <c r="A29" s="16">
        <v>8</v>
      </c>
      <c r="B29" s="10">
        <v>39</v>
      </c>
      <c r="C29" s="10">
        <v>10124975083</v>
      </c>
      <c r="D29" s="3" t="s">
        <v>67</v>
      </c>
      <c r="E29" s="10" t="s">
        <v>68</v>
      </c>
      <c r="F29" s="10"/>
      <c r="G29" s="16" t="s">
        <v>37</v>
      </c>
      <c r="H29" s="17"/>
      <c r="I29" s="17"/>
    </row>
    <row r="30" spans="1:9" ht="16.5" customHeight="1" x14ac:dyDescent="0.2">
      <c r="A30" s="16">
        <v>9</v>
      </c>
      <c r="B30" s="10">
        <v>37</v>
      </c>
      <c r="C30" s="10">
        <v>10124975487</v>
      </c>
      <c r="D30" s="3" t="s">
        <v>69</v>
      </c>
      <c r="E30" s="10" t="s">
        <v>70</v>
      </c>
      <c r="F30" s="10"/>
      <c r="G30" s="16" t="s">
        <v>37</v>
      </c>
      <c r="H30" s="17"/>
      <c r="I30" s="17"/>
    </row>
    <row r="31" spans="1:9" ht="16.5" customHeight="1" x14ac:dyDescent="0.2">
      <c r="A31" s="16">
        <v>10</v>
      </c>
      <c r="B31" s="10">
        <v>33</v>
      </c>
      <c r="C31" s="10">
        <v>10111631927</v>
      </c>
      <c r="D31" s="3" t="s">
        <v>71</v>
      </c>
      <c r="E31" s="10" t="s">
        <v>72</v>
      </c>
      <c r="F31" s="10"/>
      <c r="G31" s="16" t="s">
        <v>37</v>
      </c>
      <c r="H31" s="17"/>
      <c r="I31" s="17"/>
    </row>
    <row r="32" spans="1:9" ht="16.5" customHeight="1" x14ac:dyDescent="0.2">
      <c r="A32" s="16">
        <v>11</v>
      </c>
      <c r="B32" s="10">
        <v>163</v>
      </c>
      <c r="C32" s="10">
        <v>10083179403</v>
      </c>
      <c r="D32" s="3" t="s">
        <v>73</v>
      </c>
      <c r="E32" s="10" t="s">
        <v>74</v>
      </c>
      <c r="F32" s="10"/>
      <c r="G32" s="16" t="s">
        <v>102</v>
      </c>
      <c r="H32" s="17"/>
      <c r="I32" s="17"/>
    </row>
    <row r="33" spans="1:9" ht="15" customHeight="1" x14ac:dyDescent="0.2">
      <c r="A33" s="16">
        <v>12</v>
      </c>
      <c r="B33" s="10">
        <v>36</v>
      </c>
      <c r="C33" s="10">
        <v>10125032576</v>
      </c>
      <c r="D33" s="3" t="s">
        <v>75</v>
      </c>
      <c r="E33" s="10" t="s">
        <v>76</v>
      </c>
      <c r="F33" s="10"/>
      <c r="G33" s="16" t="s">
        <v>37</v>
      </c>
      <c r="H33" s="17"/>
      <c r="I33" s="17"/>
    </row>
    <row r="34" spans="1:9" ht="16.5" customHeight="1" x14ac:dyDescent="0.2">
      <c r="A34" s="16">
        <v>13</v>
      </c>
      <c r="B34" s="10">
        <v>113</v>
      </c>
      <c r="C34" s="10">
        <v>10036077112</v>
      </c>
      <c r="D34" s="3" t="s">
        <v>77</v>
      </c>
      <c r="E34" s="10" t="s">
        <v>78</v>
      </c>
      <c r="F34" s="10"/>
      <c r="G34" s="16" t="s">
        <v>41</v>
      </c>
      <c r="H34" s="17"/>
      <c r="I34" s="17"/>
    </row>
    <row r="35" spans="1:9" ht="16.5" customHeight="1" x14ac:dyDescent="0.2">
      <c r="A35" s="16">
        <v>14</v>
      </c>
      <c r="B35" s="10">
        <v>124</v>
      </c>
      <c r="C35" s="10">
        <v>10094394926</v>
      </c>
      <c r="D35" s="3" t="s">
        <v>79</v>
      </c>
      <c r="E35" s="10" t="s">
        <v>80</v>
      </c>
      <c r="F35" s="10"/>
      <c r="G35" s="16" t="s">
        <v>37</v>
      </c>
      <c r="H35" s="17"/>
      <c r="I35" s="17"/>
    </row>
    <row r="36" spans="1:9" ht="16.5" customHeight="1" x14ac:dyDescent="0.2">
      <c r="A36" s="16">
        <v>15</v>
      </c>
      <c r="B36" s="10">
        <v>116</v>
      </c>
      <c r="C36" s="10">
        <v>10094255385</v>
      </c>
      <c r="D36" s="3" t="s">
        <v>81</v>
      </c>
      <c r="E36" s="10" t="s">
        <v>82</v>
      </c>
      <c r="F36" s="10"/>
      <c r="G36" s="16" t="s">
        <v>41</v>
      </c>
      <c r="H36" s="17"/>
      <c r="I36" s="17"/>
    </row>
    <row r="37" spans="1:9" ht="16.5" customHeight="1" x14ac:dyDescent="0.2">
      <c r="A37" s="16">
        <v>16</v>
      </c>
      <c r="B37" s="10">
        <v>123</v>
      </c>
      <c r="C37" s="10">
        <v>10101383875</v>
      </c>
      <c r="D37" s="3" t="s">
        <v>83</v>
      </c>
      <c r="E37" s="10" t="s">
        <v>84</v>
      </c>
      <c r="F37" s="10"/>
      <c r="G37" s="16" t="s">
        <v>37</v>
      </c>
      <c r="H37" s="17"/>
      <c r="I37" s="17"/>
    </row>
    <row r="38" spans="1:9" ht="16.5" customHeight="1" x14ac:dyDescent="0.2">
      <c r="A38" s="16">
        <v>17</v>
      </c>
      <c r="B38" s="10">
        <v>102</v>
      </c>
      <c r="C38" s="10">
        <v>10104007929</v>
      </c>
      <c r="D38" s="3" t="s">
        <v>85</v>
      </c>
      <c r="E38" s="10" t="s">
        <v>86</v>
      </c>
      <c r="F38" s="10"/>
      <c r="G38" s="16" t="s">
        <v>40</v>
      </c>
      <c r="H38" s="17"/>
      <c r="I38" s="17"/>
    </row>
    <row r="39" spans="1:9" ht="16.5" customHeight="1" x14ac:dyDescent="0.2">
      <c r="A39" s="16">
        <v>18</v>
      </c>
      <c r="B39" s="10">
        <v>126</v>
      </c>
      <c r="C39" s="10">
        <v>10083214765</v>
      </c>
      <c r="D39" s="3" t="s">
        <v>87</v>
      </c>
      <c r="E39" s="10" t="s">
        <v>88</v>
      </c>
      <c r="F39" s="10"/>
      <c r="G39" s="16" t="s">
        <v>37</v>
      </c>
      <c r="H39" s="17"/>
      <c r="I39" s="17"/>
    </row>
    <row r="40" spans="1:9" ht="16.5" customHeight="1" x14ac:dyDescent="0.2">
      <c r="A40" s="16">
        <v>19</v>
      </c>
      <c r="B40" s="10">
        <v>30</v>
      </c>
      <c r="C40" s="10">
        <v>10103782607</v>
      </c>
      <c r="D40" s="3" t="s">
        <v>89</v>
      </c>
      <c r="E40" s="10" t="s">
        <v>90</v>
      </c>
      <c r="F40" s="10"/>
      <c r="G40" s="16" t="s">
        <v>37</v>
      </c>
      <c r="H40" s="17"/>
      <c r="I40" s="17"/>
    </row>
    <row r="41" spans="1:9" ht="16.5" customHeight="1" x14ac:dyDescent="0.2">
      <c r="A41" s="16">
        <v>20</v>
      </c>
      <c r="B41" s="10">
        <v>130</v>
      </c>
      <c r="C41" s="10">
        <v>10091139564</v>
      </c>
      <c r="D41" s="3" t="s">
        <v>91</v>
      </c>
      <c r="E41" s="10" t="s">
        <v>92</v>
      </c>
      <c r="F41" s="10"/>
      <c r="G41" s="16" t="s">
        <v>37</v>
      </c>
      <c r="H41" s="17"/>
      <c r="I41" s="17"/>
    </row>
    <row r="42" spans="1:9" ht="16.5" customHeight="1" x14ac:dyDescent="0.2">
      <c r="A42" s="16">
        <v>21</v>
      </c>
      <c r="B42" s="10">
        <v>91</v>
      </c>
      <c r="C42" s="10">
        <v>10093069258</v>
      </c>
      <c r="D42" s="3" t="s">
        <v>93</v>
      </c>
      <c r="E42" s="10" t="s">
        <v>94</v>
      </c>
      <c r="F42" s="10"/>
      <c r="G42" s="16" t="s">
        <v>37</v>
      </c>
      <c r="H42" s="17"/>
      <c r="I42" s="17"/>
    </row>
    <row r="43" spans="1:9" ht="16.5" customHeight="1" x14ac:dyDescent="0.2">
      <c r="A43" s="16">
        <v>22</v>
      </c>
      <c r="B43" s="10">
        <v>127</v>
      </c>
      <c r="C43" s="10">
        <v>10036027400</v>
      </c>
      <c r="D43" s="3" t="s">
        <v>95</v>
      </c>
      <c r="E43" s="10" t="s">
        <v>96</v>
      </c>
      <c r="F43" s="10"/>
      <c r="G43" s="16" t="s">
        <v>37</v>
      </c>
      <c r="H43" s="17"/>
      <c r="I43" s="17"/>
    </row>
    <row r="44" spans="1:9" ht="16.5" customHeight="1" x14ac:dyDescent="0.2">
      <c r="A44" s="16">
        <v>23</v>
      </c>
      <c r="B44" s="10">
        <v>129</v>
      </c>
      <c r="C44" s="10">
        <v>10103547379</v>
      </c>
      <c r="D44" s="3" t="s">
        <v>97</v>
      </c>
      <c r="E44" s="10" t="s">
        <v>98</v>
      </c>
      <c r="F44" s="10"/>
      <c r="G44" s="16" t="s">
        <v>37</v>
      </c>
      <c r="H44" s="17"/>
      <c r="I44" s="17"/>
    </row>
    <row r="45" spans="1:9" x14ac:dyDescent="0.2">
      <c r="A45" s="16" t="s">
        <v>101</v>
      </c>
      <c r="B45" s="10">
        <v>34</v>
      </c>
      <c r="C45" s="10">
        <v>10080748238</v>
      </c>
      <c r="D45" s="3" t="s">
        <v>99</v>
      </c>
      <c r="E45" s="10" t="s">
        <v>100</v>
      </c>
      <c r="F45" s="10"/>
      <c r="G45" s="16" t="s">
        <v>37</v>
      </c>
      <c r="H45" s="17"/>
      <c r="I45" s="17"/>
    </row>
    <row r="46" spans="1:9" ht="6" customHeight="1" x14ac:dyDescent="0.2">
      <c r="A46" s="18"/>
      <c r="B46" s="19"/>
      <c r="C46" s="19"/>
      <c r="D46" s="20"/>
      <c r="E46" s="21"/>
      <c r="F46" s="22"/>
      <c r="G46" s="23"/>
      <c r="H46" s="24"/>
      <c r="I46" s="24"/>
    </row>
    <row r="47" spans="1:9" s="8" customFormat="1" x14ac:dyDescent="0.2">
      <c r="A47" s="48" t="s">
        <v>3</v>
      </c>
      <c r="B47" s="48"/>
      <c r="C47" s="48"/>
      <c r="D47" s="48"/>
      <c r="E47" s="25"/>
      <c r="F47" s="48" t="s">
        <v>4</v>
      </c>
      <c r="G47" s="48"/>
      <c r="H47" s="48"/>
      <c r="I47" s="48"/>
    </row>
    <row r="48" spans="1:9" s="39" customFormat="1" ht="12" x14ac:dyDescent="0.2">
      <c r="A48" s="33" t="s">
        <v>51</v>
      </c>
      <c r="B48" s="33"/>
      <c r="C48" s="34"/>
      <c r="D48" s="33"/>
      <c r="E48" s="35"/>
      <c r="F48" s="36" t="s">
        <v>28</v>
      </c>
      <c r="G48" s="37">
        <v>4</v>
      </c>
      <c r="H48" s="38" t="s">
        <v>26</v>
      </c>
      <c r="I48" s="37">
        <f>COUNTIF(F22:F63,"ЗМС")</f>
        <v>0</v>
      </c>
    </row>
    <row r="49" spans="1:9" s="39" customFormat="1" ht="12" x14ac:dyDescent="0.2">
      <c r="A49" s="33" t="s">
        <v>52</v>
      </c>
      <c r="B49" s="33"/>
      <c r="C49" s="40"/>
      <c r="D49" s="33"/>
      <c r="E49" s="35"/>
      <c r="F49" s="34" t="s">
        <v>21</v>
      </c>
      <c r="G49" s="37">
        <f>G50+G54</f>
        <v>25</v>
      </c>
      <c r="H49" s="38" t="s">
        <v>17</v>
      </c>
      <c r="I49" s="37">
        <f>COUNTIF(F22:F63,"МСМК")</f>
        <v>0</v>
      </c>
    </row>
    <row r="50" spans="1:9" s="39" customFormat="1" ht="12" x14ac:dyDescent="0.2">
      <c r="A50" s="33"/>
      <c r="B50" s="33"/>
      <c r="C50" s="36"/>
      <c r="D50" s="33"/>
      <c r="E50" s="35"/>
      <c r="F50" s="34" t="s">
        <v>22</v>
      </c>
      <c r="G50" s="37">
        <f>G51+G52+G53</f>
        <v>24</v>
      </c>
      <c r="H50" s="38" t="s">
        <v>19</v>
      </c>
      <c r="I50" s="37">
        <f>COUNTIF(F22:F63,"МС")</f>
        <v>0</v>
      </c>
    </row>
    <row r="51" spans="1:9" s="39" customFormat="1" ht="12" x14ac:dyDescent="0.2">
      <c r="A51" s="33"/>
      <c r="B51" s="33"/>
      <c r="C51" s="36"/>
      <c r="D51" s="33"/>
      <c r="E51" s="35"/>
      <c r="F51" s="34" t="s">
        <v>23</v>
      </c>
      <c r="G51" s="37">
        <f>COUNT(A22:A63)</f>
        <v>24</v>
      </c>
      <c r="H51" s="38" t="s">
        <v>27</v>
      </c>
      <c r="I51" s="37">
        <f>COUNTIF(F22:F63,"КМС")</f>
        <v>0</v>
      </c>
    </row>
    <row r="52" spans="1:9" s="39" customFormat="1" ht="12" x14ac:dyDescent="0.2">
      <c r="A52" s="33"/>
      <c r="B52" s="33"/>
      <c r="C52" s="36"/>
      <c r="D52" s="33"/>
      <c r="E52" s="35"/>
      <c r="F52" s="34" t="s">
        <v>24</v>
      </c>
      <c r="G52" s="37">
        <f>COUNTIF(A22:A63,"НФ")</f>
        <v>0</v>
      </c>
      <c r="H52" s="38" t="s">
        <v>32</v>
      </c>
      <c r="I52" s="37">
        <f>COUNTIF(F22:F63,"1 СР")</f>
        <v>0</v>
      </c>
    </row>
    <row r="53" spans="1:9" s="39" customFormat="1" ht="12" x14ac:dyDescent="0.2">
      <c r="A53" s="33"/>
      <c r="B53" s="33"/>
      <c r="C53" s="33"/>
      <c r="D53" s="33"/>
      <c r="E53" s="35"/>
      <c r="F53" s="34" t="s">
        <v>29</v>
      </c>
      <c r="G53" s="37">
        <f>COUNTIF(A22:A63,"ДСКВ")</f>
        <v>0</v>
      </c>
      <c r="H53" s="41" t="s">
        <v>34</v>
      </c>
      <c r="I53" s="37">
        <f>COUNTIF(F22:F63,"2 СР")</f>
        <v>0</v>
      </c>
    </row>
    <row r="54" spans="1:9" s="39" customFormat="1" ht="12" x14ac:dyDescent="0.2">
      <c r="A54" s="33"/>
      <c r="B54" s="33"/>
      <c r="C54" s="33"/>
      <c r="D54" s="33"/>
      <c r="E54" s="35"/>
      <c r="F54" s="34" t="s">
        <v>25</v>
      </c>
      <c r="G54" s="37">
        <f>COUNTIF(A22:A63,"НС")</f>
        <v>1</v>
      </c>
      <c r="H54" s="41" t="s">
        <v>35</v>
      </c>
      <c r="I54" s="37">
        <f>COUNTIF(F22:F63,"3 СР")</f>
        <v>0</v>
      </c>
    </row>
    <row r="55" spans="1:9" ht="5.25" customHeight="1" x14ac:dyDescent="0.2">
      <c r="A55" s="5"/>
      <c r="B55" s="10"/>
      <c r="C55" s="10"/>
      <c r="D55" s="5"/>
      <c r="E55" s="4"/>
      <c r="F55" s="5"/>
      <c r="G55" s="5"/>
      <c r="H55" s="12"/>
      <c r="I55" s="12"/>
    </row>
    <row r="56" spans="1:9" s="8" customFormat="1" x14ac:dyDescent="0.2">
      <c r="A56" s="54" t="str">
        <f>A16</f>
        <v>ТЕХНИЧЕСКИЙ ДЕЛЕГАТ ФВСР:</v>
      </c>
      <c r="B56" s="54"/>
      <c r="C56" s="54"/>
      <c r="D56" s="54" t="str">
        <f>A17</f>
        <v>ГЛАВНЫЙ СУДЬЯ:</v>
      </c>
      <c r="E56" s="54"/>
      <c r="F56" s="54" t="str">
        <f>A18</f>
        <v>ГЛАВНЫЙ СЕКРЕТАРЬ:</v>
      </c>
      <c r="G56" s="54"/>
      <c r="H56" s="53" t="str">
        <f>A19</f>
        <v>СУДЬЯ НА ФИНИШЕ:</v>
      </c>
      <c r="I56" s="53"/>
    </row>
    <row r="57" spans="1:9" x14ac:dyDescent="0.2">
      <c r="A57" s="51"/>
      <c r="B57" s="51"/>
      <c r="C57" s="51"/>
      <c r="D57" s="51"/>
      <c r="E57" s="51"/>
      <c r="F57" s="51"/>
      <c r="G57" s="51"/>
      <c r="H57" s="51"/>
      <c r="I57" s="51"/>
    </row>
    <row r="58" spans="1:9" x14ac:dyDescent="0.2">
      <c r="A58" s="10"/>
      <c r="B58" s="10"/>
      <c r="C58" s="10"/>
      <c r="D58" s="10"/>
      <c r="E58" s="26"/>
      <c r="F58" s="10"/>
      <c r="G58" s="10"/>
      <c r="H58" s="12"/>
      <c r="I58" s="12"/>
    </row>
    <row r="59" spans="1:9" x14ac:dyDescent="0.2">
      <c r="A59" s="10"/>
      <c r="B59" s="10"/>
      <c r="C59" s="10"/>
      <c r="D59" s="10"/>
      <c r="E59" s="26"/>
      <c r="F59" s="10"/>
      <c r="G59" s="10"/>
      <c r="H59" s="12"/>
      <c r="I59" s="12"/>
    </row>
    <row r="60" spans="1:9" x14ac:dyDescent="0.2">
      <c r="A60" s="10"/>
      <c r="B60" s="10"/>
      <c r="C60" s="10"/>
      <c r="D60" s="10"/>
      <c r="E60" s="26"/>
      <c r="F60" s="10"/>
      <c r="G60" s="10"/>
      <c r="H60" s="12"/>
      <c r="I60" s="12"/>
    </row>
    <row r="61" spans="1:9" x14ac:dyDescent="0.2">
      <c r="A61" s="10"/>
      <c r="B61" s="10"/>
      <c r="C61" s="10"/>
      <c r="D61" s="10"/>
      <c r="E61" s="26"/>
      <c r="F61" s="10"/>
      <c r="G61" s="10"/>
      <c r="H61" s="12"/>
      <c r="I61" s="12"/>
    </row>
    <row r="62" spans="1:9" s="8" customFormat="1" x14ac:dyDescent="0.2">
      <c r="A62" s="51">
        <f>G16</f>
        <v>0</v>
      </c>
      <c r="B62" s="51"/>
      <c r="C62" s="51"/>
      <c r="D62" s="51" t="str">
        <f>G17</f>
        <v>Соловьев Г.Н. (ВК, Санкт-петербург)</v>
      </c>
      <c r="E62" s="51"/>
      <c r="F62" s="51" t="str">
        <f>G18</f>
        <v>Радчук А.С. (ВК, Санкт-Петербург)</v>
      </c>
      <c r="G62" s="51"/>
      <c r="H62" s="52" t="str">
        <f>G19</f>
        <v>Михайлова И.Н. (ВК, Санкт-Петербург)</v>
      </c>
      <c r="I62" s="52"/>
    </row>
  </sheetData>
  <mergeCells count="29">
    <mergeCell ref="H16:I16"/>
    <mergeCell ref="D62:E62"/>
    <mergeCell ref="H62:I62"/>
    <mergeCell ref="A47:D47"/>
    <mergeCell ref="A57:E57"/>
    <mergeCell ref="F57:I57"/>
    <mergeCell ref="F62:G62"/>
    <mergeCell ref="H56:I56"/>
    <mergeCell ref="A56:C56"/>
    <mergeCell ref="D56:E56"/>
    <mergeCell ref="F56:G56"/>
    <mergeCell ref="A62:C62"/>
    <mergeCell ref="F47:I47"/>
    <mergeCell ref="A12:I12"/>
    <mergeCell ref="A13:D13"/>
    <mergeCell ref="A14:D14"/>
    <mergeCell ref="A15:G15"/>
    <mergeCell ref="H15:I15"/>
    <mergeCell ref="A7:I7"/>
    <mergeCell ref="A8:I8"/>
    <mergeCell ref="A9:I9"/>
    <mergeCell ref="A10:I10"/>
    <mergeCell ref="A11:I11"/>
    <mergeCell ref="A6:I6"/>
    <mergeCell ref="A1:I1"/>
    <mergeCell ref="A2:I2"/>
    <mergeCell ref="A3:I3"/>
    <mergeCell ref="A4:I4"/>
    <mergeCell ref="A5:I5"/>
  </mergeCells>
  <conditionalFormatting sqref="A62:XFD62">
    <cfRule type="cellIs" dxfId="1" priority="1" operator="equal">
      <formula>0</formula>
    </cfRule>
  </conditionalFormatting>
  <conditionalFormatting sqref="F51:F54">
    <cfRule type="duplicateValues" dxfId="0" priority="2"/>
  </conditionalFormatting>
  <pageMargins left="0.7" right="0.7" top="0.75" bottom="0.75" header="0.3" footer="0.3"/>
  <pageSetup paperSize="9" scale="47" orientation="portrait" verticalDpi="0" r:id="rId1"/>
  <colBreaks count="1" manualBreakCount="1">
    <brk id="9" max="10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Гонка с выбыванием</vt:lpstr>
      <vt:lpstr>'Гонка с выбыванием'!Область_печати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Раиса Оганесян</cp:lastModifiedBy>
  <cp:lastPrinted>2021-07-08T19:40:04Z</cp:lastPrinted>
  <dcterms:created xsi:type="dcterms:W3CDTF">1996-10-08T23:32:33Z</dcterms:created>
  <dcterms:modified xsi:type="dcterms:W3CDTF">2023-12-14T10:19:52Z</dcterms:modified>
</cp:coreProperties>
</file>